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CB67" i="1"/>
  <c r="BW67"/>
  <c r="BR67"/>
  <c r="BI67"/>
  <c r="BH67"/>
  <c r="BC67"/>
  <c r="AX67"/>
  <c r="AS67"/>
  <c r="AJ67"/>
  <c r="AI67"/>
  <c r="CB66"/>
  <c r="BW66"/>
  <c r="BR66"/>
  <c r="BI66"/>
  <c r="BH66"/>
  <c r="BC66"/>
  <c r="AX66"/>
  <c r="AS66"/>
  <c r="AJ66"/>
  <c r="AI66"/>
  <c r="CB65"/>
  <c r="BW65"/>
  <c r="BR65"/>
  <c r="BI65"/>
  <c r="BH65"/>
  <c r="BC65"/>
  <c r="AX65"/>
  <c r="AS65"/>
  <c r="AJ65"/>
  <c r="AI65"/>
  <c r="CB64"/>
  <c r="BW64"/>
  <c r="BR64"/>
  <c r="BI64"/>
  <c r="BH64"/>
  <c r="BC64"/>
  <c r="AX64"/>
  <c r="AS64"/>
  <c r="AJ64"/>
  <c r="AI64"/>
  <c r="CB63"/>
  <c r="BW63"/>
  <c r="BR63"/>
  <c r="BI63"/>
  <c r="BH63"/>
  <c r="BC63"/>
  <c r="AX63"/>
  <c r="AS63"/>
  <c r="AJ63"/>
  <c r="AI63"/>
  <c r="CB62"/>
  <c r="BW62"/>
  <c r="BR62"/>
  <c r="BI62"/>
  <c r="BH62"/>
  <c r="BC62"/>
  <c r="AX62"/>
  <c r="AS62"/>
  <c r="AJ62"/>
  <c r="AI62"/>
  <c r="CB61"/>
  <c r="BW61"/>
  <c r="BR61"/>
  <c r="BI61"/>
  <c r="BH61"/>
  <c r="BC61"/>
  <c r="AX61"/>
  <c r="AS61"/>
  <c r="AJ61"/>
  <c r="AI61"/>
  <c r="CB60"/>
  <c r="BW60"/>
  <c r="BR60"/>
  <c r="BI60"/>
  <c r="BH60"/>
  <c r="BC60"/>
  <c r="AX60"/>
  <c r="AS60"/>
  <c r="AJ60"/>
  <c r="AI60"/>
  <c r="CB59"/>
  <c r="BW59"/>
  <c r="BR59"/>
  <c r="BI59"/>
  <c r="BH59"/>
  <c r="BC59"/>
  <c r="AX59"/>
  <c r="AS59"/>
  <c r="AJ59"/>
  <c r="AI59"/>
  <c r="CB58"/>
  <c r="BW58"/>
  <c r="BR58"/>
  <c r="BI58"/>
  <c r="BH58"/>
  <c r="BC58"/>
  <c r="AX58"/>
  <c r="AS58"/>
  <c r="AJ58"/>
  <c r="AI58"/>
  <c r="CB57"/>
  <c r="BW57"/>
  <c r="BR57"/>
  <c r="BI57"/>
  <c r="BH57"/>
  <c r="BC57"/>
  <c r="AX57"/>
  <c r="AS57"/>
  <c r="AJ57"/>
  <c r="AI57"/>
  <c r="CF55"/>
  <c r="CE55"/>
  <c r="CD55"/>
  <c r="CC55"/>
  <c r="CB55"/>
  <c r="CA55"/>
  <c r="BZ55"/>
  <c r="BY55"/>
  <c r="BX55"/>
  <c r="BW55" s="1"/>
  <c r="BV55"/>
  <c r="BU55"/>
  <c r="BT55"/>
  <c r="BS55"/>
  <c r="BR55"/>
  <c r="BQ55"/>
  <c r="BP55"/>
  <c r="BO55"/>
  <c r="BN55"/>
  <c r="BM55"/>
  <c r="BL55"/>
  <c r="BK55"/>
  <c r="BJ55"/>
  <c r="BI55"/>
  <c r="BH55"/>
  <c r="BG55"/>
  <c r="BF55"/>
  <c r="BE55"/>
  <c r="BD55"/>
  <c r="BC55" s="1"/>
  <c r="BB55"/>
  <c r="BA55"/>
  <c r="AZ55"/>
  <c r="AY55"/>
  <c r="AX55"/>
  <c r="AW55"/>
  <c r="AV55"/>
  <c r="AU55"/>
  <c r="AT55"/>
  <c r="AS55"/>
  <c r="AR55"/>
  <c r="AQ55"/>
  <c r="AP55"/>
  <c r="AO55"/>
  <c r="AN55"/>
  <c r="AM55"/>
  <c r="AL55"/>
  <c r="AK55"/>
  <c r="AJ55"/>
  <c r="AI55"/>
  <c r="CF53"/>
  <c r="CE53"/>
  <c r="CD53"/>
  <c r="CC53"/>
  <c r="CB53" s="1"/>
  <c r="CA53"/>
  <c r="BZ53"/>
  <c r="BY53"/>
  <c r="BX53"/>
  <c r="BW53"/>
  <c r="BV53"/>
  <c r="BU53"/>
  <c r="BT53"/>
  <c r="BS53"/>
  <c r="BR53"/>
  <c r="BQ53"/>
  <c r="BP53"/>
  <c r="BO53"/>
  <c r="BN53"/>
  <c r="BM53"/>
  <c r="BL53"/>
  <c r="BK53"/>
  <c r="BJ53"/>
  <c r="BI53"/>
  <c r="BH53"/>
  <c r="BG53"/>
  <c r="BF53"/>
  <c r="BE53"/>
  <c r="BD53"/>
  <c r="BC53"/>
  <c r="BB53"/>
  <c r="BA53"/>
  <c r="AZ53"/>
  <c r="AY53"/>
  <c r="AX53"/>
  <c r="AW53"/>
  <c r="AV53"/>
  <c r="AU53"/>
  <c r="AT53"/>
  <c r="AS53"/>
  <c r="AR53"/>
  <c r="AQ53"/>
  <c r="AP53"/>
  <c r="AO53"/>
  <c r="AN53"/>
  <c r="AM53"/>
  <c r="AL53"/>
  <c r="AK53"/>
  <c r="AJ53"/>
  <c r="AI53"/>
  <c r="CF51"/>
  <c r="CE51"/>
  <c r="CD51"/>
  <c r="CC51"/>
  <c r="CB51"/>
  <c r="CA51"/>
  <c r="BZ51"/>
  <c r="BY51"/>
  <c r="BX51"/>
  <c r="BW51"/>
  <c r="BV51"/>
  <c r="BU51"/>
  <c r="BT51"/>
  <c r="BS51"/>
  <c r="BR51" s="1"/>
  <c r="BQ51"/>
  <c r="BP51"/>
  <c r="BO51"/>
  <c r="BN51"/>
  <c r="BM51"/>
  <c r="BL51"/>
  <c r="BK51"/>
  <c r="BJ51"/>
  <c r="BI51"/>
  <c r="BH51"/>
  <c r="BG51"/>
  <c r="BF51"/>
  <c r="BE51"/>
  <c r="BD51"/>
  <c r="BC51"/>
  <c r="BB51"/>
  <c r="BA51"/>
  <c r="AZ51"/>
  <c r="AY51"/>
  <c r="AX51" s="1"/>
  <c r="AW51"/>
  <c r="AV51"/>
  <c r="AU51"/>
  <c r="AT51"/>
  <c r="AS51"/>
  <c r="AR51"/>
  <c r="AQ51"/>
  <c r="AP51"/>
  <c r="AO51"/>
  <c r="AN51"/>
  <c r="AM51"/>
  <c r="AL51"/>
  <c r="AK51"/>
  <c r="AJ51"/>
  <c r="AI51"/>
  <c r="CB50"/>
  <c r="BW50"/>
  <c r="BR50"/>
  <c r="BI50"/>
  <c r="BH50"/>
  <c r="BC50"/>
  <c r="AX50"/>
  <c r="AS50"/>
  <c r="AJ50"/>
  <c r="AI50"/>
  <c r="CF48"/>
  <c r="CE48"/>
  <c r="CD48"/>
  <c r="CC48"/>
  <c r="CB48"/>
  <c r="CA48"/>
  <c r="BZ48"/>
  <c r="BY48"/>
  <c r="BX48"/>
  <c r="BW48" s="1"/>
  <c r="BV48"/>
  <c r="BU48"/>
  <c r="BT48"/>
  <c r="BS48"/>
  <c r="BR48"/>
  <c r="BQ48"/>
  <c r="BP48"/>
  <c r="BO48"/>
  <c r="BN48"/>
  <c r="BM48"/>
  <c r="BL48"/>
  <c r="BK48"/>
  <c r="BJ48"/>
  <c r="BI48"/>
  <c r="BH48"/>
  <c r="BG48"/>
  <c r="BF48"/>
  <c r="BE48"/>
  <c r="BD48"/>
  <c r="BC48" s="1"/>
  <c r="BB48"/>
  <c r="BA48"/>
  <c r="AZ48"/>
  <c r="AY48"/>
  <c r="AX48"/>
  <c r="AW48"/>
  <c r="AV48"/>
  <c r="AU48"/>
  <c r="AT48"/>
  <c r="AS48" s="1"/>
  <c r="AR48"/>
  <c r="AQ48"/>
  <c r="AP48"/>
  <c r="AO48"/>
  <c r="AN48"/>
  <c r="AM48"/>
  <c r="AL48"/>
  <c r="AK48"/>
  <c r="AJ48"/>
  <c r="AI48"/>
  <c r="CB47"/>
  <c r="BW47"/>
  <c r="BR47"/>
  <c r="BI47"/>
  <c r="BH47"/>
  <c r="BC47"/>
  <c r="AX47"/>
  <c r="AS47"/>
  <c r="AJ47"/>
  <c r="AI47"/>
  <c r="CF45"/>
  <c r="CE45"/>
  <c r="CD45"/>
  <c r="CC45"/>
  <c r="CB45"/>
  <c r="CA45"/>
  <c r="BZ45"/>
  <c r="BY45"/>
  <c r="BX45"/>
  <c r="BW45" s="1"/>
  <c r="BV45"/>
  <c r="BU45"/>
  <c r="BT45"/>
  <c r="BS45"/>
  <c r="BR45"/>
  <c r="BQ45"/>
  <c r="BP45"/>
  <c r="BO45"/>
  <c r="BN45"/>
  <c r="BM45"/>
  <c r="BL45"/>
  <c r="BK45"/>
  <c r="BJ45"/>
  <c r="BI45"/>
  <c r="BH45"/>
  <c r="BG45"/>
  <c r="BF45"/>
  <c r="BE45"/>
  <c r="BD45"/>
  <c r="BC45"/>
  <c r="BB45"/>
  <c r="BA45"/>
  <c r="AZ45"/>
  <c r="AY45"/>
  <c r="AX45" s="1"/>
  <c r="AW45"/>
  <c r="AV45"/>
  <c r="AU45"/>
  <c r="AT45"/>
  <c r="AS45"/>
  <c r="AR45"/>
  <c r="AQ45"/>
  <c r="AP45"/>
  <c r="AO45"/>
  <c r="AN45"/>
  <c r="AM45"/>
  <c r="AL45"/>
  <c r="AK45"/>
  <c r="AJ45"/>
  <c r="AI45"/>
  <c r="AJ44"/>
  <c r="AI44"/>
  <c r="CF43"/>
  <c r="CE43"/>
  <c r="CD43"/>
  <c r="CC43"/>
  <c r="CB43"/>
  <c r="CA43"/>
  <c r="BZ43"/>
  <c r="BY43"/>
  <c r="BX43"/>
  <c r="BW43" s="1"/>
  <c r="BV43"/>
  <c r="BU43"/>
  <c r="BT43"/>
  <c r="BS43"/>
  <c r="BR43"/>
  <c r="BQ43"/>
  <c r="BP43"/>
  <c r="BO43"/>
  <c r="BN43"/>
  <c r="BM43"/>
  <c r="BL43"/>
  <c r="BK43"/>
  <c r="BJ43"/>
  <c r="BI43"/>
  <c r="BH43"/>
  <c r="BG43"/>
  <c r="BF43"/>
  <c r="BE43"/>
  <c r="BD43"/>
  <c r="BC43"/>
  <c r="BB43"/>
  <c r="BA43"/>
  <c r="AZ43"/>
  <c r="AY43"/>
  <c r="AX43"/>
  <c r="AW43"/>
  <c r="AV43"/>
  <c r="AU43"/>
  <c r="AT43"/>
  <c r="AS43"/>
  <c r="AR43"/>
  <c r="AQ43"/>
  <c r="AP43"/>
  <c r="AO43"/>
  <c r="AN43"/>
  <c r="AM43"/>
  <c r="AL43"/>
  <c r="AK43"/>
  <c r="AJ43"/>
  <c r="AI43"/>
  <c r="CB42"/>
  <c r="BW42"/>
  <c r="BR42"/>
  <c r="BI42"/>
  <c r="BH42"/>
  <c r="BC42"/>
  <c r="AX42"/>
  <c r="AS42"/>
  <c r="AJ42"/>
  <c r="AI42"/>
  <c r="CB41"/>
  <c r="BW41"/>
  <c r="BR41"/>
  <c r="BI41"/>
  <c r="BH41"/>
  <c r="BC41"/>
  <c r="AX41"/>
  <c r="AS41"/>
  <c r="AJ41"/>
  <c r="AI41"/>
  <c r="CB40"/>
  <c r="BW40"/>
  <c r="BR40"/>
  <c r="BI40"/>
  <c r="BH40"/>
  <c r="BC40"/>
  <c r="AX40"/>
  <c r="AS40"/>
  <c r="AJ40"/>
  <c r="AI40"/>
  <c r="CB39"/>
  <c r="BW39"/>
  <c r="BR39"/>
  <c r="BI39"/>
  <c r="BH39"/>
  <c r="BC39"/>
  <c r="AX39"/>
  <c r="AS39"/>
  <c r="AJ39"/>
  <c r="AI39"/>
  <c r="AX38"/>
  <c r="CF37"/>
  <c r="CE37"/>
  <c r="CD37"/>
  <c r="CC37"/>
  <c r="CB37" s="1"/>
  <c r="CA37"/>
  <c r="BZ37"/>
  <c r="BY37"/>
  <c r="BX37"/>
  <c r="BW37"/>
  <c r="BV37"/>
  <c r="BU37"/>
  <c r="BT37"/>
  <c r="BS37"/>
  <c r="BR37" s="1"/>
  <c r="BQ37"/>
  <c r="BP37"/>
  <c r="BO37"/>
  <c r="BN37"/>
  <c r="BM37"/>
  <c r="BL37"/>
  <c r="BK37"/>
  <c r="BJ37"/>
  <c r="BI37"/>
  <c r="BH37"/>
  <c r="BG37"/>
  <c r="BF37"/>
  <c r="BE37"/>
  <c r="BD37"/>
  <c r="BC37"/>
  <c r="BB37"/>
  <c r="BA37"/>
  <c r="AZ37"/>
  <c r="AY37"/>
  <c r="AX37"/>
  <c r="AW37"/>
  <c r="AV37"/>
  <c r="AU37"/>
  <c r="AT37"/>
  <c r="AS37"/>
  <c r="AR37"/>
  <c r="AQ37"/>
  <c r="AP37"/>
  <c r="AO37"/>
  <c r="AN37"/>
  <c r="AM37"/>
  <c r="AL37"/>
  <c r="AK37"/>
  <c r="AJ37"/>
  <c r="AI37"/>
  <c r="CB36"/>
  <c r="BW36"/>
  <c r="BR36"/>
  <c r="BI36"/>
  <c r="BH36"/>
  <c r="BC36"/>
  <c r="AX36"/>
  <c r="AS36"/>
  <c r="AJ36"/>
  <c r="AI36"/>
  <c r="CB35"/>
  <c r="BW35"/>
  <c r="BR35"/>
  <c r="BI35"/>
  <c r="BH35"/>
  <c r="BC35"/>
  <c r="AX35"/>
  <c r="AS35"/>
  <c r="AJ35"/>
  <c r="AI35"/>
  <c r="CB34"/>
  <c r="BW34"/>
  <c r="BR34"/>
  <c r="BP34"/>
  <c r="BI34"/>
  <c r="BH34"/>
  <c r="BC34"/>
  <c r="AX34"/>
  <c r="AS34"/>
  <c r="AR34"/>
  <c r="AQ34"/>
  <c r="AJ34"/>
  <c r="AI34"/>
  <c r="CB33"/>
  <c r="BW33"/>
  <c r="BR33"/>
  <c r="BQ33"/>
  <c r="BP33"/>
  <c r="BI33"/>
  <c r="BH33"/>
  <c r="BC33"/>
  <c r="AX33"/>
  <c r="AS33"/>
  <c r="AR33"/>
  <c r="AQ33"/>
  <c r="AJ33"/>
  <c r="AI33"/>
  <c r="CB32"/>
  <c r="BW32"/>
  <c r="BR32"/>
  <c r="BI32"/>
  <c r="BH32"/>
  <c r="BC32"/>
  <c r="AX32"/>
  <c r="AS32"/>
  <c r="AR32"/>
  <c r="AQ32"/>
  <c r="AJ32"/>
  <c r="AI32"/>
  <c r="CB31"/>
  <c r="BW31"/>
  <c r="BR31"/>
  <c r="BI31"/>
  <c r="BH31"/>
  <c r="BC31"/>
  <c r="AX31"/>
  <c r="AS31"/>
  <c r="AJ31"/>
  <c r="AI31"/>
  <c r="CB30"/>
  <c r="BW30"/>
  <c r="BR30"/>
  <c r="BI30"/>
  <c r="BH30"/>
  <c r="BC30"/>
  <c r="AX30"/>
  <c r="AS30"/>
  <c r="AJ30"/>
  <c r="AI30"/>
  <c r="CB29"/>
  <c r="BW29"/>
  <c r="BR29"/>
  <c r="BI29"/>
  <c r="BH29"/>
  <c r="BC29"/>
  <c r="AX29"/>
  <c r="AS29"/>
  <c r="AJ29"/>
  <c r="AI29"/>
  <c r="CB28"/>
  <c r="BW28"/>
  <c r="BR28"/>
  <c r="BI28"/>
  <c r="BH28"/>
  <c r="BC28"/>
  <c r="AX28"/>
  <c r="AS28"/>
  <c r="AR28"/>
  <c r="AQ28"/>
  <c r="AJ28"/>
  <c r="AI28"/>
  <c r="CB27"/>
  <c r="BW27"/>
  <c r="BR27"/>
  <c r="BI27"/>
  <c r="BH27"/>
  <c r="BC27"/>
  <c r="AX27"/>
  <c r="AS27"/>
  <c r="AJ27"/>
  <c r="AI27"/>
  <c r="CB26"/>
  <c r="BW26"/>
  <c r="BR26"/>
  <c r="BI26"/>
  <c r="BH26"/>
  <c r="BC26"/>
  <c r="AX26"/>
  <c r="AS26"/>
  <c r="AJ26"/>
  <c r="AI26"/>
  <c r="CB25"/>
  <c r="BW25"/>
  <c r="BR25"/>
  <c r="BQ25"/>
  <c r="BP25"/>
  <c r="BI25"/>
  <c r="BH25"/>
  <c r="BC25"/>
  <c r="AX25"/>
  <c r="AS25"/>
  <c r="AR25"/>
  <c r="AQ25"/>
  <c r="AJ25"/>
  <c r="AI25"/>
  <c r="CB24"/>
  <c r="BW24"/>
  <c r="BR24"/>
  <c r="BI24"/>
  <c r="BH24"/>
  <c r="BC24"/>
  <c r="AX24"/>
  <c r="AS24"/>
  <c r="AJ24"/>
  <c r="AI24"/>
  <c r="CB23"/>
  <c r="BW23"/>
  <c r="BR23"/>
  <c r="BI23"/>
  <c r="BH23"/>
  <c r="BC23"/>
  <c r="AX23"/>
  <c r="AS23"/>
  <c r="AJ23"/>
  <c r="AI23"/>
  <c r="CF21"/>
  <c r="CE21"/>
  <c r="CD21"/>
  <c r="CC21"/>
  <c r="CB21"/>
  <c r="CA21"/>
  <c r="BZ21"/>
  <c r="BY21"/>
  <c r="BX21"/>
  <c r="BW21" s="1"/>
  <c r="BV21"/>
  <c r="BU21"/>
  <c r="BT21"/>
  <c r="BS21"/>
  <c r="BR21"/>
  <c r="BQ21"/>
  <c r="BP21"/>
  <c r="BO21"/>
  <c r="BN21"/>
  <c r="BM21"/>
  <c r="BL21"/>
  <c r="BK21"/>
  <c r="BJ21"/>
  <c r="BI21"/>
  <c r="BH21"/>
  <c r="BG21"/>
  <c r="BF21"/>
  <c r="BE21"/>
  <c r="BD21"/>
  <c r="BC21"/>
  <c r="BB21"/>
  <c r="BA21"/>
  <c r="AZ21"/>
  <c r="AY21"/>
  <c r="AX21"/>
  <c r="AW21"/>
  <c r="AV21"/>
  <c r="AU21"/>
  <c r="AT21"/>
  <c r="AS21"/>
  <c r="AR21"/>
  <c r="AQ21"/>
  <c r="AP21"/>
  <c r="AO21"/>
  <c r="AN21"/>
  <c r="AM21"/>
  <c r="AL21"/>
  <c r="AK21"/>
  <c r="AJ21"/>
  <c r="AI21"/>
  <c r="CF19"/>
  <c r="CE19"/>
  <c r="CD19"/>
  <c r="CC19"/>
  <c r="CB19" s="1"/>
  <c r="CA19"/>
  <c r="BZ19"/>
  <c r="BY19"/>
  <c r="BX19"/>
  <c r="BW19"/>
  <c r="BV19"/>
  <c r="BU19"/>
  <c r="BT19"/>
  <c r="BS19"/>
  <c r="BR19" s="1"/>
  <c r="BQ19"/>
  <c r="BP19"/>
  <c r="BO19"/>
  <c r="BN19"/>
  <c r="BM19"/>
  <c r="BL19"/>
  <c r="BK19"/>
  <c r="BJ19"/>
  <c r="BI19"/>
  <c r="BH19"/>
  <c r="BG19"/>
  <c r="BF19"/>
  <c r="BE19"/>
  <c r="BD19"/>
  <c r="BC19"/>
  <c r="BB19"/>
  <c r="BA19"/>
  <c r="AZ19"/>
  <c r="AY19"/>
  <c r="AX19" s="1"/>
  <c r="AW19"/>
  <c r="AV19"/>
  <c r="AU19"/>
  <c r="AT19"/>
  <c r="AS19"/>
  <c r="AR19"/>
  <c r="AQ19"/>
  <c r="AP19"/>
  <c r="AO19"/>
  <c r="AN19"/>
  <c r="AM19"/>
  <c r="AL19"/>
  <c r="AK19"/>
  <c r="AJ19"/>
  <c r="AI19"/>
  <c r="CF17"/>
  <c r="CF69" s="1"/>
  <c r="CF68" s="1"/>
  <c r="CE17"/>
  <c r="CE69" s="1"/>
  <c r="CE68" s="1"/>
  <c r="CD17"/>
  <c r="CD69" s="1"/>
  <c r="CD68" s="1"/>
  <c r="CC17"/>
  <c r="CC69" s="1"/>
  <c r="CA17"/>
  <c r="CA69" s="1"/>
  <c r="CA68" s="1"/>
  <c r="BZ17"/>
  <c r="BZ69" s="1"/>
  <c r="BZ68" s="1"/>
  <c r="BY17"/>
  <c r="BY69" s="1"/>
  <c r="BY68" s="1"/>
  <c r="BX17"/>
  <c r="BX69" s="1"/>
  <c r="BW17"/>
  <c r="BV17"/>
  <c r="BV69" s="1"/>
  <c r="BV68" s="1"/>
  <c r="BU17"/>
  <c r="BU69" s="1"/>
  <c r="BU68" s="1"/>
  <c r="BT17"/>
  <c r="BT69" s="1"/>
  <c r="BT68" s="1"/>
  <c r="BS17"/>
  <c r="BS69" s="1"/>
  <c r="BQ17"/>
  <c r="BQ69" s="1"/>
  <c r="BQ68" s="1"/>
  <c r="BP17"/>
  <c r="BP69" s="1"/>
  <c r="BP68" s="1"/>
  <c r="BO17"/>
  <c r="BO69" s="1"/>
  <c r="BO68" s="1"/>
  <c r="BN17"/>
  <c r="BN69" s="1"/>
  <c r="BN68" s="1"/>
  <c r="BM17"/>
  <c r="BM69" s="1"/>
  <c r="BM68" s="1"/>
  <c r="BL17"/>
  <c r="BL69" s="1"/>
  <c r="BL68" s="1"/>
  <c r="BK17"/>
  <c r="BK69" s="1"/>
  <c r="BJ17"/>
  <c r="BJ69" s="1"/>
  <c r="BI17"/>
  <c r="BH17"/>
  <c r="BG17"/>
  <c r="BG69" s="1"/>
  <c r="BG68" s="1"/>
  <c r="BF17"/>
  <c r="BF69" s="1"/>
  <c r="BF68" s="1"/>
  <c r="BE17"/>
  <c r="BE69" s="1"/>
  <c r="BE68" s="1"/>
  <c r="BD17"/>
  <c r="BD69" s="1"/>
  <c r="BC17"/>
  <c r="BB17"/>
  <c r="BB69" s="1"/>
  <c r="BB68" s="1"/>
  <c r="BA17"/>
  <c r="BA69" s="1"/>
  <c r="BA68" s="1"/>
  <c r="AZ17"/>
  <c r="AZ69" s="1"/>
  <c r="AZ68" s="1"/>
  <c r="AY17"/>
  <c r="AY69" s="1"/>
  <c r="AW17"/>
  <c r="AW69" s="1"/>
  <c r="AW68" s="1"/>
  <c r="AV17"/>
  <c r="AV69" s="1"/>
  <c r="AV68" s="1"/>
  <c r="AU17"/>
  <c r="AU69" s="1"/>
  <c r="AU68" s="1"/>
  <c r="AT17"/>
  <c r="AT69" s="1"/>
  <c r="AS17"/>
  <c r="AR17"/>
  <c r="AR69" s="1"/>
  <c r="AR68" s="1"/>
  <c r="AQ17"/>
  <c r="AQ69" s="1"/>
  <c r="AQ68" s="1"/>
  <c r="AP17"/>
  <c r="AP69" s="1"/>
  <c r="AP68" s="1"/>
  <c r="AO17"/>
  <c r="AO69" s="1"/>
  <c r="AO68" s="1"/>
  <c r="AN17"/>
  <c r="AN69" s="1"/>
  <c r="AN68" s="1"/>
  <c r="AM17"/>
  <c r="AM69" s="1"/>
  <c r="AM68" s="1"/>
  <c r="AL17"/>
  <c r="AL69" s="1"/>
  <c r="AK17"/>
  <c r="AK69" s="1"/>
  <c r="AJ17"/>
  <c r="AI17"/>
  <c r="AJ69" l="1"/>
  <c r="AL68"/>
  <c r="AJ68" s="1"/>
  <c r="AS69"/>
  <c r="AT68"/>
  <c r="AS68" s="1"/>
  <c r="AY68"/>
  <c r="AX68" s="1"/>
  <c r="AX69"/>
  <c r="BI69"/>
  <c r="BK68"/>
  <c r="BI68" s="1"/>
  <c r="BW69"/>
  <c r="BX68"/>
  <c r="BW68" s="1"/>
  <c r="CC68"/>
  <c r="CB68" s="1"/>
  <c r="CB69"/>
  <c r="AI69"/>
  <c r="AK68"/>
  <c r="AI68" s="1"/>
  <c r="BC69"/>
  <c r="BD68"/>
  <c r="BC68" s="1"/>
  <c r="BH69"/>
  <c r="BJ68"/>
  <c r="BH68" s="1"/>
  <c r="BS68"/>
  <c r="BR68" s="1"/>
  <c r="BR69"/>
  <c r="AX17"/>
  <c r="BR17"/>
  <c r="CB17"/>
</calcChain>
</file>

<file path=xl/sharedStrings.xml><?xml version="1.0" encoding="utf-8"?>
<sst xmlns="http://schemas.openxmlformats.org/spreadsheetml/2006/main" count="929" uniqueCount="316">
  <si>
    <t>РЕЕСТР РАСХОДНЫХ ОБЯЗАТЕЛЬСТВ МУНИЦИПАЛЬНОГО ОБРАЗОВАНИЯ БУДОГОЩСКОЕ ГОРОДСКОЕ ПОСЕЛЕНИЕ КИРИШСКОГО МУНИЦИПАЛЬНОГО РАЙОНА ЛЕНИНГРАДСКОЙ ОБЛАСТИ</t>
  </si>
  <si>
    <t>за период 2019-2022 г.г.</t>
  </si>
  <si>
    <t>Финансовый орган субъекта Российской Федерации</t>
  </si>
  <si>
    <t>Комитет финансов муниципального образования Киришский муниципальный район Ленинградской области</t>
  </si>
  <si>
    <t>Единица измерения: тыс. руб. (с точностью до первого десятичного знака)</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</si>
  <si>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</si>
  <si>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</si>
  <si>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</si>
  <si>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</si>
  <si>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</si>
  <si>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</si>
  <si>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</si>
  <si>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Российской Федерации</t>
  </si>
  <si>
    <t>субъекта Российской Федерации</t>
  </si>
  <si>
    <t>муниципальных образований</t>
  </si>
  <si>
    <t>отчетный</t>
  </si>
  <si>
    <t>текущий</t>
  </si>
  <si>
    <t>очередной</t>
  </si>
  <si>
    <t>плановый период</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</si>
  <si>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</si>
  <si>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</si>
  <si>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</si>
  <si>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</si>
  <si>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</si>
  <si>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</si>
  <si>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</si>
  <si>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 xml:space="preserve">Нормативные правовые акты субъекта Российской Федерации </t>
  </si>
  <si>
    <t>2019 г.</t>
  </si>
  <si>
    <t>2020 г.</t>
  </si>
  <si>
    <t>2021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</si>
  <si>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</si>
  <si>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</si>
  <si>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</si>
  <si>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</si>
  <si>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</si>
  <si>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раздел/подраздел</t>
  </si>
  <si>
    <t>подраздел</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</si>
  <si>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</si>
  <si>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</si>
  <si>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</si>
  <si>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</si>
  <si>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</si>
  <si>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 xml:space="preserve">в т.ч. за счет целевых  средств регионального бюджета </t>
  </si>
  <si>
    <t xml:space="preserve">в т.ч. за счет целевых средств регионального бюджета </t>
  </si>
  <si>
    <t>2022 г.</t>
  </si>
  <si>
    <t>в т.ч за счет целевых средств федерального бюджета</t>
  </si>
  <si>
    <t>утвержденные бюджетные назначения</t>
  </si>
  <si>
    <t>исполнено</t>
  </si>
  <si>
    <t>Расходные обязательства, возникшие в результате принятия нормативных правовых актов городского поселения, заключения договоров (соглашений), всего</t>
  </si>
  <si>
    <t>5000</t>
  </si>
  <si>
    <t>X</t>
  </si>
  <si>
    <t>в том числе:</t>
  </si>
  <si>
    <t>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</si>
  <si>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5001</t>
  </si>
  <si>
    <t>по перечню, предусмотренному частью 1 статьи 14 Федерального закона от 6 октября 2003 г. № 131-ФЗ «Об общих принципах организации местного самоуправления в Российской Федерации», всего</t>
  </si>
  <si>
    <t>5002</t>
  </si>
  <si>
    <t>владение, пользование и распоряжение имуществом, находящимся в муниципальной собственности городского поселения</t>
  </si>
  <si>
    <t>5005</t>
  </si>
  <si>
    <t>федеральный закон от 06.10.2003 №131-фз "Об общих принципах организации местного самоуправления в Российской Федерации"</t>
  </si>
  <si>
    <t>пп.3, п.1, ст.14</t>
  </si>
  <si>
    <t>06.10.2003 - не установлена</t>
  </si>
  <si>
    <t>Решение совета депутатов МО Будогощское городское поселение от 01.06.2009 №46/244 "Об утверждении Положения о порядке управления и распоряжении муниципальным имуществом муниципального образования Будогощское городское поселение Киришского муниципального района Ленинградской области"</t>
  </si>
  <si>
    <t>в целом</t>
  </si>
  <si>
    <t>01.06.2009 - не установлена</t>
  </si>
  <si>
    <t>1</t>
  </si>
  <si>
    <t>01/13</t>
  </si>
  <si>
    <t>13</t>
  </si>
  <si>
    <t>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</si>
  <si>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5006</t>
  </si>
  <si>
    <t>1) федеральный закон от 07.12.2011 №416-ФЗ "О водоснабжении и водоотведении"
2) федеральный закон от 31.03.1999 №69-ФЗ "О газоснабжении в Российской Федерации"
3) федеральный закон от 27.07.2010 №190-ФЗ "О теплоснабжении"
4) федеральный закон от 06.10.2003 №131-фз "Об общих принципах организации местного самоуправления в Российской Федерации"
5) федеральный закон от 26.03.2003 №35-ФЗ "Об электроэнергетике"</t>
  </si>
  <si>
    <t>1) в целом
2) в целом
3) в целом
4) пп.4, п.1, ст.14
5) в целом</t>
  </si>
  <si>
    <t>1) 01.01.2012 - не установлена
2) 08.04.1999 - не установлена
3) 30.07.2010 - не установлена
4) 06.10.2003 - не установлена
5) 01.04.2003 - не установлена</t>
  </si>
  <si>
    <t>Областной закон Ленинградской области от 18.07.2011 №56-оз "О разграничении полномочий органов государственной власти Ленинградской области в области энергосбережения и повышения энергетической эффективности"</t>
  </si>
  <si>
    <t>23.07.2011 - не установлена</t>
  </si>
  <si>
    <t>1) Постановление администрации Будогощского городского поселения от 21.05.2018 №55 "О подготовке жилищно-коммунального хозяйства"
2) Решение совета депутатов МО Будогощское городское поселение от 05.02.2013 №30/131 "Об утверждении Программы комплексного развития систем коммунальной инфраструктуры муниципального образования Будогощское городское поселение Киришского муниципального района Ленинградской области"</t>
  </si>
  <si>
    <t>1) в целом
2) в целом</t>
  </si>
  <si>
    <t>1) 21.05.2018 - не установлена
2) 05.02.2013 - не установлена</t>
  </si>
  <si>
    <t>19</t>
  </si>
  <si>
    <t>05/02</t>
  </si>
  <si>
    <t>02</t>
  </si>
  <si>
    <t>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</si>
  <si>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5008</t>
  </si>
  <si>
    <t>1) федеральный закон от 08.11.2007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2) федеральный закон от 06.10.2003 №131-фз "Об общих принципах организации местного самоуправления в Российской Федерации"</t>
  </si>
  <si>
    <t>1) ст.13
2) пп.5, п.1, ст.14</t>
  </si>
  <si>
    <t>1) 12.11.2007 - не установлена
2) 06.10.2003 - не установлена</t>
  </si>
  <si>
    <t>Областной закон Ленинградской области от 16.12.2011 №111-оз "О Дорожном фонде Ленинградской области"</t>
  </si>
  <si>
    <t>22.12.2011 - не установлена</t>
  </si>
  <si>
    <t>1) Решение совета депутатов МО Будогощское городское поселение от 12.11.2013 №39/177 "О создании муниципального дорожного фонда муниципального образования Будогощское городское поселение Киришского муниципального района Ленинградской области"
2) Решение совета депутатов МО Будогощское городское поселение от 20.03.2012 №18/68 "Об утверждении Порядка содержания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
3) Постановление администрации Будогощского городского поселения от 27.10.2016 №27 "Об утверждении перечня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t>
  </si>
  <si>
    <t>1) в целом
2) в целом
3) в целом</t>
  </si>
  <si>
    <t>1) 12.11.2013 - не установлена
2) 20.03.2012 - не установлена
3) 27.10.2016 - не установлена</t>
  </si>
  <si>
    <t>3</t>
  </si>
  <si>
    <t>04/09</t>
  </si>
  <si>
    <t>09</t>
  </si>
  <si>
    <t>обеспечение проживающих в городского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</si>
  <si>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5009</t>
  </si>
  <si>
    <t>1) федеральный закон от 29.12.2004 №188-ФЗ "Жилищный кодекс Российской Федерации"
2) федеральный закон от 06.10.2003 №131-фз "Об общих принципах организации местного самоуправления в Российской Федерации"</t>
  </si>
  <si>
    <t>1) ст.2
2) пп.6, п.1, ст.14</t>
  </si>
  <si>
    <t>1) 01.03.2005 - не установлена
2) 06.10.2003 - не установлена</t>
  </si>
  <si>
    <t>Постановление Правительства Ленинградской области от 14.11.2018 №436 "Об установлении минимального размера взноса на капитальный ремонт общего имущества в многоквартирном доме на территории Ленинградской области на 2019 год"</t>
  </si>
  <si>
    <t>01.01.2019 - не установлена</t>
  </si>
  <si>
    <t>Постановление администрации Будогощского городского поселения от 25.03.2014 №36 "О формировании фонда капитального ремонта в отношении многоквартирных домов, расположенных на территории МО Будогощское городское поселение, на счете регионального оператора"</t>
  </si>
  <si>
    <t>25.03.2014 - не установлена</t>
  </si>
  <si>
    <t>18</t>
  </si>
  <si>
    <t>05/01</t>
  </si>
  <si>
    <t>01</t>
  </si>
  <si>
    <t>участие в предупреждении и ликвидации последствий чрезвычайных ситуаций в границах городского поселения</t>
  </si>
  <si>
    <t>5017</t>
  </si>
  <si>
    <t>1) федеральный закон от 12.02.1998 №28-ФЗ "О гражданской обороне"
2) федеральный закон от 21.12.1994 №68-ФЗ "О защите населения и территорий от чрезвычайных ситуаций природного и техногенного характера"
3) федеральный закон от 06.10.2003 №131-фз "Об общих принципах организации местного самоуправления в Российской Федерации"</t>
  </si>
  <si>
    <t>1) п.2, ст.8
2) ст.11,23,24,25
3) пп.8, п.1, ст.14</t>
  </si>
  <si>
    <t>1) 16.02.1998 - не установлена
2) 24.12.1994 - не установлена
3) 06.10.2003 - не установлена</t>
  </si>
  <si>
    <t>Областной закон Ленинградской области от 13.11.2003 №93-оз "О защите населения и территорий Ленинградской области от чрезвычайных ситуаций природного и техногенного характера"</t>
  </si>
  <si>
    <t>ст.1,6,17</t>
  </si>
  <si>
    <t>05.12.2003 - не установлена</t>
  </si>
  <si>
    <t>1) Постановление администрации Будогощского городского поселения от 18.07.2017 №106 "О порядке создания, хранения, использования и восполнения резерва материальных ресурсов для ликвидации чрезвычайных ситуаций в Будогощском городском поселении"
2) Постановление администрации Будогощского городского поселения от 18.07.2017 №114 "Об организации оповещения населения на случай возникновения чрезвычайных ситуаций природного и техногенного характера"
3) Постановление администрации Будогощского городского поселения от 18.07.2017 №99 "Об утверждении Положения о создании и содержании в целях гражданской обороны запасов материально-технических, продовольственных, медицинских и иных средств в Будогощском городском поселении Киришского муниципального района Ленинградской области"
4) Постановление администрации Будогощского городского поселения от 18.07.2017 №113 "Об утверждении положения «О создании территориального звена Ленинградской областной подсистемы предупреждения и ликвидации чрезвычайных ситуаций муниципального образования Будогощское городское поселение Киришского муниципального района Ленинградской области"
5) Постановление администрации Будогощского городского поселения от 22.12.2006 №22 "Об утверждении положения о порядке расходования средств резервного фонда администрации МО Будогощское городское поселение КМР ЛО"</t>
  </si>
  <si>
    <t>1) в целом
2) в целом
3) в целом
4) в целом
5) в целом</t>
  </si>
  <si>
    <t>1) 18.07.2017 - не установлена
2) 18.07.2017 - не установлена
3) 18.07.2017 - не установлена
4) 18.07.2017 - не установлена
5) 22.12.2006 - не установлена</t>
  </si>
  <si>
    <t>12</t>
  </si>
  <si>
    <t>01/11</t>
  </si>
  <si>
    <t>11</t>
  </si>
  <si>
    <t>обеспечение первичных мер пожарной безопасности в границах населенных пунктов городского поселения</t>
  </si>
  <si>
    <t>5018</t>
  </si>
  <si>
    <t>1) федеральный закон от 21.12.1994 №69-ФЗ "О пожарной безопасности"
2) федеральный закон от 06.10.2003 №131-фз "Об общих принципах организации местного самоуправления в Российской Федерации"</t>
  </si>
  <si>
    <t>1) ст.19
2) пп.9, п.1, ст.14</t>
  </si>
  <si>
    <t>1) 26.12.1994 - не установлена
2) 06.10.2003 - не установлена</t>
  </si>
  <si>
    <t>Областной закон Ленинградской области от 25.12.2006 №169-оз "О пожарной безопасности Ленинградской области"</t>
  </si>
  <si>
    <t>ст.8-1</t>
  </si>
  <si>
    <t>08.01.2007 - не установлена</t>
  </si>
  <si>
    <t>Постановление Правительства Ленинградской области от 05.06.2007 №126 ""О методических рекомендациях по осуществлению муниципальными образованиями Ленинградскйо области полномочий повопросам гражданской обороны, защиты населения от чрезвычайных ситуаций""</t>
  </si>
  <si>
    <t>05.06.2007 - не установлена</t>
  </si>
  <si>
    <t>1) Постановление администрации Будогощского городского поселения от 18.07.2017 №115 "Об обеспечении первичных мер пожарной безопасности в границах муниципального образования Будогощское городское поселение"
2) Постановление администрации Будогощского городского поселения от 14.05.2010 №19 "Об организации обучения населения мерам пожарной безопасности на территории МО Будогощское городское поселение Киришского муниципального муниципального района"
3) Постановление администрации Будогощского городского поселения от 31.07.2014 №78 "Об установлении особого противопожарного режима на территории муниципального образования Будогощского городского поселения Киришского муниципального района Ленинградской области"</t>
  </si>
  <si>
    <t>1) 18.07.2017 - не установлена
2) 14.05.2010 - не установлена
3) 31.07.2014 - не установлена</t>
  </si>
  <si>
    <t>05/03</t>
  </si>
  <si>
    <t>03</t>
  </si>
  <si>
    <t>создание условий для обеспечения жителей городского поселения услугами связи, общественного питания, торговли и бытового обслуживания</t>
  </si>
  <si>
    <t>5019</t>
  </si>
  <si>
    <t>пп.10, п.1, ст.14</t>
  </si>
  <si>
    <t>Постановление администрации Будогощского городского поселения от 01.03.2019 №58 "Об утверждении Порядка предоставленияв 2019 году субсидии на возмещение недополученных доходов муниципальномупредприятию «Комбинат коммунальных предприятий городского поселка Будогощь муниципального образования Будогощское городское поселение»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t>
  </si>
  <si>
    <t>04.03.2019 - не установлена</t>
  </si>
  <si>
    <t>23</t>
  </si>
  <si>
    <t>обеспечение условий для развития на территории городского поселения физической культуры, школьного спорта и массового спорта</t>
  </si>
  <si>
    <t>5024</t>
  </si>
  <si>
    <t>1) федеральный закон от 04.12.2007 №329-ФЗ "О физической культуре и спорте в Российской Федерации"
2) федеральный закон от 06.10.2003 №131-фз "Об общих принципах организации местного самоуправления в Российской Федерации"</t>
  </si>
  <si>
    <t>1) в целом
2) пп.14, п.1, ст.14</t>
  </si>
  <si>
    <t>1) 30.03.2008 - не установлена
2) 06.10.2003 - не установлена</t>
  </si>
  <si>
    <t>Областной закон Ленинградской области от 30.12.2009 №118-оз "О физической культуре и спорте в Ленинградской области"</t>
  </si>
  <si>
    <t>01.01.2010 - не установлена</t>
  </si>
  <si>
    <t>Постановление администрации Будогощского городского поселения от 15.05.2013 №47 "Об утверждении перечня мест массового отдыха"</t>
  </si>
  <si>
    <t>15.05.2013 - не установлена</t>
  </si>
  <si>
    <t>11/01</t>
  </si>
  <si>
    <t>организация проведения официальных физкультурно-оздоровительных и спортивных мероприятий городского поселения</t>
  </si>
  <si>
    <t>5025</t>
  </si>
  <si>
    <t>1) Постановление администрации Будогощского городского поселения от 12.05.2017 №52 "Об утверждении Положения о порядке организации и проведении массовых мероприятий на территории муниципального образования Будогощское городское поселение"
2) Постановление администрации Будогощского городского поселения от 15.05.2013 №47 "Об утверждении перечня мест массового отдыха"</t>
  </si>
  <si>
    <t>1) 12.05.2017 - не установлена
2) 15.05.2013 - не установлена</t>
  </si>
  <si>
    <t>участие в организации деятельности по сбору (в том числе раздельному сбору) и транспортированию твердых коммунальных отходов</t>
  </si>
  <si>
    <t>5028</t>
  </si>
  <si>
    <t>1) федеральный закон от 06.10.2003 №131-фз "Об общих принципах организации местного самоуправления в Российской Федерации"
2) федеральный закон от 24.06.1998 №89-фз "Об отходах производства и потребления"</t>
  </si>
  <si>
    <t>1) пп.18, п.1, ст.14
2) ст.8</t>
  </si>
  <si>
    <t>1) 06.10.2003 - не установлена
2) 24.06.1998 - не установлена</t>
  </si>
  <si>
    <t>Областной закон Ленинградской области от 04.03.2010 №7-оз "Об обращении с отходами в Ленинградской области"</t>
  </si>
  <si>
    <t>23.03.2010 - не установлена</t>
  </si>
  <si>
    <t>Постановление Правительства Ленинградской области от 04.04.2016 №85 "Об утверждении Положения об управлении Ленинградской области по организации и контролю деятельности по обращению с отходами и о внесении изменений в постановление Правительства Ленинградской области от 27 мая 2014 года N 192"</t>
  </si>
  <si>
    <t>04.04.2016 - не установлена</t>
  </si>
  <si>
    <t>Решение совета депутатов МО Будогощское городское поселение от 25.10.2017 №41/198 "Об утверждении Правил по благоустройству муниципального образования Будогощское городское поселение Киришского муниципального района Ленинградской области"</t>
  </si>
  <si>
    <t>25.10.2017 - не установлена</t>
  </si>
  <si>
    <t>организация благоустройства территории городского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</si>
  <si>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5030</t>
  </si>
  <si>
    <t>пп.19, п.1, ст.14</t>
  </si>
  <si>
    <t>Постановление Правительства Ленинградской области от 22.03.2012 №83 "Об утверждении Региональных нормативов градостроительного проектирования Ленинградской области"</t>
  </si>
  <si>
    <t>28.05.2012 - не установлена</t>
  </si>
  <si>
    <t>21</t>
  </si>
  <si>
    <t>4.1.1.31. 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</si>
  <si>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5033</t>
  </si>
  <si>
    <t>1) Федеральный закон №131-ФЗ от 06.10.2003 "Об общих принципах организации местного самоуправления в Российской Федерации"                         2) Федеральный закон №190-ФЗ от 29.12.2004 "Градостроительный кодекс Российской Федерации"</t>
  </si>
  <si>
    <t xml:space="preserve"> 1) ст.14, п.1, подп.20        2) ст.8</t>
  </si>
  <si>
    <t>1) 06.10.2003 - не установлена                        2) 30.12.2004-не установлен</t>
  </si>
  <si>
    <t xml:space="preserve">Областной закон Ленинградской области №45-оз от 07.07.2014 "О перераспределении полномочий в области градостроительной деятельности между органами государственной власти Ленинградской области и органами местного самоуправления Ленинградской области"
</t>
  </si>
  <si>
    <t xml:space="preserve"> ст.1, п.3
</t>
  </si>
  <si>
    <t xml:space="preserve">01.01.2015-не установлен
</t>
  </si>
  <si>
    <t>1) Постановление администрации Будогощского городского поселения от 19.12.2017 №202 "О подготовке предложений о внесении изменений в генеральный план муниципального образования Будогощское городское поселение Киришского муниципального района Ленинградской области"                                                                                                                        2) Постановление администрации Будогощского городского поселения от 15.05.2017 №54 "О подготовке предложений о внесении изменений в генеральный план муниципального образования Будогощское городское поселение Киришского муниципального района Ленинградской области"</t>
  </si>
  <si>
    <t>1) в целом   2) в целом</t>
  </si>
  <si>
    <t>1) 19.12.2017 - не установлена        2) 15.05.2017 - не установлена</t>
  </si>
  <si>
    <t>организация ритуальных услуг и содержание мест захоронения</t>
  </si>
  <si>
    <t>5035</t>
  </si>
  <si>
    <t>1) федеральный закон от 12.01.1996 №8-ФЗ "О погребении и похоронном деле"
2) федеральный закон от 06.10.2003 №131-фз "Об общих принципах организации местного самоуправления в Российской Федерации"</t>
  </si>
  <si>
    <t>1) в целом
2) пп.22, п.1, ст.14</t>
  </si>
  <si>
    <t>1) 15.01.1996 - не установлена
2) 06.10.2003 - не установлена</t>
  </si>
  <si>
    <t>Решение совета депутатов МО Будогощское городское поселение от 23.04.2019 №63/304 "О подготовке воинских захоронений муниципального образования Будогощское городское поселение Киришского муниципального района Ленинградской области ко Дню Победы в Великой Отечественной войне"</t>
  </si>
  <si>
    <t>23.04.2019 - не установлена</t>
  </si>
  <si>
    <t>осуществление мероприятий по обеспечению безопасности людей на водных объектах, охране их жизни и здоровья</t>
  </si>
  <si>
    <t>5038</t>
  </si>
  <si>
    <t>пп.26, п.1, ст.14</t>
  </si>
  <si>
    <t>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</si>
  <si>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5200</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</si>
  <si>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</si>
  <si>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5201</t>
  </si>
  <si>
    <t>1) федеральный закон от 02.03.2007 №25-фз "О муниципальной службе в Российской Федерации"
2) федеральный закон от 06.10.2003 №131-фз "Об общих принципах организации местного самоуправления в Российской Федерации"</t>
  </si>
  <si>
    <t>1) в целом
2) п.1, ст.17</t>
  </si>
  <si>
    <t>1) 01.06.2007 - не установлена
2) 06.10.2003 - не установлена</t>
  </si>
  <si>
    <t>Областной закон Ленинградской области от 11.03.2008 №14-оз "О правовом регулировании муниципальной службы в Ленинградской области"</t>
  </si>
  <si>
    <t>19.04.2008 - не установлена</t>
  </si>
  <si>
    <t>Постановление администрации Будогощского городского поселения от 20.07.2016 №89 "Об утверждении Правил определения нормативных затрат на обеспечение функций исполнительно-распорядительных органов местного самоуправления МО Будогощское городское поселение Киришского муниципального района Ленинградской области, являющихся главным распорядителем бюджетных средств"</t>
  </si>
  <si>
    <t>20.07.2016 - не установлена</t>
  </si>
  <si>
    <t>01/04</t>
  </si>
  <si>
    <t>04</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</si>
  <si>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</si>
  <si>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5202</t>
  </si>
  <si>
    <t>1) Решение совета депутатов МО Будогощское городское поселение от 21.01.2014 №42/194 ""О размере ежемесячной надбавки к должностному окладу в соответствии с присвоенным муниципальному служащему муниципального образования Будогощское городское поселение Киришского муниципального района Ленинградской области классным чином"
2) Решение совета депутатов МО Будогощское городское поселение от 19.09.2008 №37/189 "Об утверждении порядка осуществления дополнительных выплат при оплате труда муниципальных служащих муниципального образования Будогощское городское поселение Киришского муниципального района"
3) Решение совета депутатов МО Будогощское городское поселение от 19.09.2008 №37/186 "Об утверждении порядка формирования фонда оплаты труда муниципальных служащих муниципального образования Будогощское городское поселение Киришского муниципального района."
4) Решение совета депутатов МО Будогощское городское поселение от 19.09.2008 №37/190 "Об утверждении порядка формирования фонда оплаты труда работников, замещающих должности, не являющиеся должностями муниципальной службы муниципального образования Будогощское городское поселение Киришского муниципального района"</t>
  </si>
  <si>
    <t>1) в целом
2) в целом
3) в целом
4) в целом</t>
  </si>
  <si>
    <t>1) 21.01.2014 - не установлена
2) 19.09.2008 - не установлена
3) 19.09.2008 - не установлена
4) 19.09.2008 - не установлена</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</si>
  <si>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</si>
  <si>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5213</t>
  </si>
  <si>
    <t>пп.5, п.1, ст.17</t>
  </si>
  <si>
    <t>01/07</t>
  </si>
  <si>
    <t>предоставление доплаты за выслугу лет к трудовой пенсии муниципальным служащим за счет средств местного бюджета</t>
  </si>
  <si>
    <t>5223</t>
  </si>
  <si>
    <t>1) ст.34
2) п.1, ст.17</t>
  </si>
  <si>
    <t>Решение совета депутатов МО Будогощское городское поселение от 26.03.2010 №7/29 "Об утверждении Положения о порядке назначения пенсии за выслугу лет и доплаты к пенсиям лицам, замещавших муниципальные должности и высшие должности муниципальной службы в Муниципальном образовании Будогощское городское поселение Киришского муниципального района Ленинградской области"</t>
  </si>
  <si>
    <t>26.03.2010 - не установлена</t>
  </si>
  <si>
    <t>10/01</t>
  </si>
  <si>
    <t>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</si>
  <si>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5700</t>
  </si>
  <si>
    <t>за счет субвенций, предоставленных из федерального бюджета, всего</t>
  </si>
  <si>
    <t>5701</t>
  </si>
  <si>
    <t>на осуществление воинского учета на территориях, на которых отсутствуют структурные подразделения военных комиссариатов</t>
  </si>
  <si>
    <t>5704</t>
  </si>
  <si>
    <t>1) федеральный закон от 28.03.1998 №53-ФЗ "О воинской обязанности и военной службе"
2) федеральный закон от 06.10.2003 №131-фз "Об общих принципах организации местного самоуправления в Российской Федерации"</t>
  </si>
  <si>
    <t>1) п.2, ст.8
2) ст.19</t>
  </si>
  <si>
    <t>1) 27.07.1998 - не установлена
2) 06.10.2003 - не установлена</t>
  </si>
  <si>
    <t>Постановление Правительства РФ от 29.04.2006 №258 "О субвенциях на осуществление полномочий по первичному воинскому учету на территориях, где отсутствуют военные комиссариаты"</t>
  </si>
  <si>
    <t>16.05.2006 - не установлена</t>
  </si>
  <si>
    <t>Постановление Правительства Ленинградской области от 21.06.2006 №191 "Об утверждении порядка предоставления, расходования и учета субвенций на осуществление полномочий по первичному воинскому учету на территориях, где отсутствуют военные комиссариаты"</t>
  </si>
  <si>
    <t>30.06.2006 - не установлена</t>
  </si>
  <si>
    <t>02/03</t>
  </si>
  <si>
    <t>за счет субвенций, предоставленных из бюджета субъекта Российской Федерации, всего</t>
  </si>
  <si>
    <t>5800</t>
  </si>
  <si>
    <t>5801</t>
  </si>
  <si>
    <t>1) федеральный закон от 06.10.2003 №131-фз "Об общих принципах организации местного самоуправления в Российской Федерации"
2) федеральный закон от 24.06.1999 №120-ФЗ "Об основах системы профилактики безнадзорности и правонарушений несовершеннолетних"</t>
  </si>
  <si>
    <t>1) ст.19
2) п.2, ст.25</t>
  </si>
  <si>
    <t>1) 06.10.2003 - не установлена
2) 28.06.1999 - не установлена</t>
  </si>
  <si>
    <t>1) Областной закон Ленинградской области от 29.12.2005 №125-оз "О наделении органов местного самоуправления муниципальных образований Ленинградской области отдельными государственным полномочиями Ленинградской области в сфере профилактики безнадзорности и правонарушений несовершеннолетних"
2) Областной закон Ленинградской области от 13.10.2006 №116-оз "О наделении органов местного самоуправления муниципальных образований Ленинградской области отдельными государственными полномочиями в сфере административных правоотношений"</t>
  </si>
  <si>
    <t>1) ст.1,2,6
2) ст.1,6</t>
  </si>
  <si>
    <t>1) 01.01.2006 - не установлена
2) 02.11.2006 - не установлена</t>
  </si>
  <si>
    <t>Постановление администрации Будогощского городского поселения от 30.03.2017 №76 "Об утверждении Положения об осуществлении мероприятий в сфере профилактики правонарушений на территории муниципального образования Будогощское городское поселение"</t>
  </si>
  <si>
    <t>30.03.2017 - не установлена</t>
  </si>
  <si>
    <t>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</si>
  <si>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6100</t>
  </si>
  <si>
    <t>по предоставлению иных межбюджетных трансфертов, всего</t>
  </si>
  <si>
    <t>6200</t>
  </si>
  <si>
    <t>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</si>
  <si>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6201</t>
  </si>
  <si>
    <t>составление и рассмотрение проекта бюджета поселения, исполнение бюджета поселения, составление отчета об исполнении бюджета поселения</t>
  </si>
  <si>
    <t>6202</t>
  </si>
  <si>
    <t>пп.1, п.1, 4, ст.14, 15</t>
  </si>
  <si>
    <t>1) Соглашение о передаче полномочий... от 12.11.2018 №1 "О передаче администрации муниципального района полномочия администрации МО Будогощское городское поселение КМР ЛО по формированию, исполнению бюджета поселения и осуществлению контроля за исполнением данного бюджета"
2) Решение совета депутатов МО Будогощское городское поселение от 04.12.2018 №58/278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7, 8, 10, 11, 12, 20, 22, 24, 28 части 1 статьи 14 Федерального закона от 06.10.2003 № 131-ФЗ «Об общих принципах организации местного самоуправления в Российской Федерации»"</t>
  </si>
  <si>
    <t>1) 01.01.2019 - 31.12.2019
2) 01.01.2019 - 31.12.2019</t>
  </si>
  <si>
    <t>01/06</t>
  </si>
  <si>
    <t>06</t>
  </si>
  <si>
    <t>осуществление контроля за исполнением бюджета поселения</t>
  </si>
  <si>
    <t>6203</t>
  </si>
  <si>
    <t>1) федеральный закон от 07.02.2011 №6-фз "Об общих принципах организации деятельности контрольно-счетных органов субъектов Российской федерации и муниципальных образований"
2) федеральный закон от 06.10.2003 №131-фз "Об общих принципах организации местного самоуправления в Российской Федерации"</t>
  </si>
  <si>
    <t>1) п.11, ст.3
2) пп.1, п.1, 4, ст.14, 15</t>
  </si>
  <si>
    <t>1) 07.02.2011 - не установлена
2) 06.10.2003 - не установлена</t>
  </si>
  <si>
    <t>1) Соглашение о передаче полномочий... от 04.04.2012 №б/н "О передаче администрации муниципального района полномочия администрации МО Будогощское городское поселение КМР ЛО по осуществлению внешнего муниципального финансового контроля"
2) Решение совета депутатов МО Будогощское городское поселение от 04.12.2018 №58/278 "Приложение 18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полномочий, предусмотренных пунктом 11 статьи 3 Федерального закона от 07.02.2011 № 6-ФЗ «Об общих принципах организации деятельности контрольно-счетных органов субъектов Российской федерации и муниципальных образований»"</t>
  </si>
  <si>
    <t>1) 04.04.2012 - не установлена
2) 01.01.2019 - 31.12.2019</t>
  </si>
  <si>
    <t>создание условий для предоставления транспортных услуг населению и организация транспортного обслуживания населения в границах поселения</t>
  </si>
  <si>
    <t>6207</t>
  </si>
  <si>
    <t>пп.7, п.1, 4, ст.14, 15</t>
  </si>
  <si>
    <t>1) Соглашение о передаче полномочий... от 20.11.2018 №42 "О передаче администрации муниципального района полномочия администрации МО Будогощское городское поселение КМР ЛО по созданию условий для предоставления транспортных услуг населению и организации транспортного обслуживания населения в границах поселения."
2) Решение совета депутатов МО Будогощское городское поселение от 27.10.2015 №17/87 "О предоставлении права льготного проезда гражданам на автомобильном транспорте пригородного сообщения в муниципальном образовании Будогощское городское поселение Киришского муниципального района Ленинградской области"
3) Постановление администрации Будогощского городского поселения от 30.12.2015 №265 "Об утверждении Порядка ведения Реестра муниципальных маршрутов регулярных перевозок в границах муниципального образования Будогощское городское поселение Киришского муниципального района Ленинградской области"
4) Решение совета депутатов МО Будогощское городское поселение от 04.12.2018 №58/278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7, 8, 10, 11, 12, 20, 22, 24, 28 части 1 статьи 14 Федерального закона от 06.10.2003 № 131-ФЗ «Об общих принципах организации местного самоуправления в Российской Федерации»"</t>
  </si>
  <si>
    <t>1) 01.01.2019 - 31.12.2019
2) 27.10.2015 - не установлена
3) 30.12.2015 - не установлена
4) 01.01.2019 - 31.12.2019</t>
  </si>
  <si>
    <t>04/08</t>
  </si>
  <si>
    <t>08</t>
  </si>
  <si>
    <t>создание условий для обеспечения жителей поселения услугами связи, общественного питания, торговли и бытового обслуживания</t>
  </si>
  <si>
    <t>6209</t>
  </si>
  <si>
    <t>пп.10, п.1, 4, ст.14, 15</t>
  </si>
  <si>
    <t>1) Соглашение о передаче полномочий... от 20.11.2018 №6 "О передаче администрации муниципального района полномочия администрации МО Будогощское городское поселение КМР ЛО по осуществлению полномочий по созданию условий обеспечения жителей поселения услугами связи, общественного питания, торговли и бытового обслуживания"
2) Решение совета депутатов МО Будогощское городское поселение от 04.12.2018 №58/278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7, 8, 10, 11, 12, 20, 22, 24, 28 части 1 статьи 14 Федерального закона от 06.10.2003 № 131-ФЗ «Об общих принципах организации местного самоуправления в Российской Федерации»"</t>
  </si>
  <si>
    <t>организация библиотечного обслуживания населения, комплектование и обеспечение сохранности библиотечных фондов библиотек поселения</t>
  </si>
  <si>
    <t>6210</t>
  </si>
  <si>
    <t>1) федеральный закон от 29.12.1994 №78-ФЗ "О библиотечном деле"
2) федеральный закон от 06.10.2003 №131-фз "Об общих принципах организации местного самоуправления в Российской Федерации"</t>
  </si>
  <si>
    <t>1) ст.4
2) пп.11, п.1, 4, ст.14, 15</t>
  </si>
  <si>
    <t>1) 02.01.1995 - не установлена
2) 06.10.2003 - не установлена</t>
  </si>
  <si>
    <t>Областной закон Ленинградской области от 03.07.2009 №61-оз "Об организации библиотечного обслуживания населения Ленинградской области общедоступными библиотеками"</t>
  </si>
  <si>
    <t>10.07.2009 - не установлена</t>
  </si>
  <si>
    <t>1) Соглашение о передаче полномочий... от 20.11.2018 №11 "О передаче администрации муниципального района полномочия администрации МО Будогощское городское поселение КМР ЛО по осуществлению полномочий по организации библиотечного обслуживания населения"
2) Решение совета депутатов МО Будогощское городское поселение от 04.12.2018 №58/278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7, 8, 10, 11, 12, 20, 22, 24, 28 части 1 статьи 14 Федерального закона от 06.10.2003 № 131-ФЗ «Об общих принципах организации местного самоуправления в Российской Федерации»"</t>
  </si>
  <si>
    <t>08/01</t>
  </si>
  <si>
    <t>создание условий для организации досуга и обеспечения жителей поселения услугами организаций культуры</t>
  </si>
  <si>
    <t>6211</t>
  </si>
  <si>
    <t>1) федеральный закон от 06.10.2003 №131-фз "Об общих принципах организации местного самоуправления в Российской Федерации"
2) федеральный закон от 09.10.1992 №3612-1 "Основы законодательства Российской Федерации о культуре"</t>
  </si>
  <si>
    <t>1) пп.12, п.1, 4, ст.14, 15
2) в целом</t>
  </si>
  <si>
    <t>1) 06.10.2003 - не установлена
2) 17.11.1992 - не установлена</t>
  </si>
  <si>
    <t>1) Соглашение о передаче полномочий... от 20.11.2018 №31 "О передаче части полномочий ОМС по созданию условий для организации досуга и обеспечения жителей поселения услугами организаций культуры"
2) Решение совета депутатов МО Будогощское городское поселение от 04.12.2018 №58/278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7, 8, 10, 11, 12, 20, 22, 24, 28 части 1 статьи 14 Федерального закона от 06.10.2003 № 131-ФЗ «Об общих принципах организации местного самоуправления в Российской Федерации»"</t>
  </si>
  <si>
    <t>утверждение генеральных планов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t>
  </si>
  <si>
    <t>6215</t>
  </si>
  <si>
    <t>пп.20, п.1, 4, ст.14, 15</t>
  </si>
  <si>
    <t>1) Соглашение о передаче полномочий... от 20.11.2018 №40 "О передаче администрации муниципального района полномочия администрации МО Будогощское городское поселение КМР ЛО по организации разработки генеральных планов поселения. правил землепользования"
2) Решение совета депутатов МО Будогощское городское поселение от 04.12.2018 №58/278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7, 8, 10, 11, 12, 20, 22, 24, 28 части 1 статьи 14 Федерального закона от 06.10.2003 № 131-ФЗ «Об общих принципах организации местного самоуправления в Российской Федерации»"</t>
  </si>
  <si>
    <t>6217</t>
  </si>
  <si>
    <t>пп.22, п.1, 4, ст.14, 15</t>
  </si>
  <si>
    <t>1) Соглашение о передаче полномочий... от 20.11.2018 №26 "О передаче администрации муниципального района полномочия администрации МО Будогощское сельское поселение КМР ЛО по организации ритуальных услуг"
2) Решение совета депутатов МО Будогощское городское поселение от 04.12.2018 №58/278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7, 8, 10, 11, 12, 20, 22, 24, 28 части 1 статьи 14 Федерального закона от 06.10.2003 № 131-ФЗ «Об общих принципах организации местного самоуправления в Российской Федерации»"</t>
  </si>
  <si>
    <t>05/03
05/05</t>
  </si>
  <si>
    <t>03
05</t>
  </si>
  <si>
    <t>создание, содержание и организация деятельности аварийно-спасательных служб и (или) аварийно-спасательных формирований на территории поселения</t>
  </si>
  <si>
    <t>6218</t>
  </si>
  <si>
    <t>пп.24, п.1, 4, ст.14, 15</t>
  </si>
  <si>
    <t>1) Соглашение о передаче полномочий... от 20.11.2018 №21 "О передаче администрации муниципального района полномочия администрации МО Будогощское городское поселение КМР ЛО по исполнению полномочий по участию в предупреждении и ликвидации последствий ЧС"
2) Решение совета депутатов МО Будогощское городское поселение от 04.12.2018 №58/278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7, 8, 10, 11, 12, 20, 22, 24, 28 части 1 статьи 14 Федерального закона от 06.10.2003 № 131-ФЗ «Об общих принципах организации местного самоуправления в Российской Федерации»"</t>
  </si>
  <si>
    <t>03/09</t>
  </si>
  <si>
    <t>содействие в развитии сельскохозяйственного производства, создание условий для развития малого и среднего предпринимательства</t>
  </si>
  <si>
    <t>6219</t>
  </si>
  <si>
    <t>пп.28, п.1, 4, ст.14, 15</t>
  </si>
  <si>
    <t>1) Соглашение о передаче полномочий... от 20.11.2018 №16 "О передаче администрации муниципального района полномочия администрации МО Будогощское городское поселение КМР ЛО по содействию в развитии сельскохозяйственного производства, созданию условий для развития малого и среднего предпринимательства"
2) Решение совета депутатов МО Будогощское городское поселение от 04.12.2018 №58/278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7, 8, 10, 11, 12, 20, 22, 24, 28 части 1 статьи 14 Федерального закона от 06.10.2003 № 131-ФЗ «Об общих принципах организации местного самоуправления в Российской Федерации»"</t>
  </si>
  <si>
    <t>участие в предупреждении и ликвидации последствий чрезвычайных ситуаций в границах поселения</t>
  </si>
  <si>
    <t>6226</t>
  </si>
  <si>
    <t>пп.8, п.1, 4, ст.14, 15</t>
  </si>
  <si>
    <t>Итого расходных обязательств муниципальных образований, без учета внутренних оборотов</t>
  </si>
  <si>
    <t>10600</t>
  </si>
  <si>
    <t>Итого расходных обязательств муниципальных образований</t>
  </si>
  <si>
    <t>10700</t>
  </si>
  <si>
    <t>"27" января 2020 г.</t>
  </si>
</sst>
</file>

<file path=xl/styles.xml><?xml version="1.0" encoding="utf-8"?>
<styleSheet xmlns="http://schemas.openxmlformats.org/spreadsheetml/2006/main">
  <numFmts count="3">
    <numFmt numFmtId="164" formatCode="#,##0.0"/>
    <numFmt numFmtId="165" formatCode="0.0"/>
    <numFmt numFmtId="166" formatCode="?"/>
  </numFmts>
  <fonts count="15">
    <font>
      <sz val="11"/>
      <color theme="1"/>
      <name val="Calibri"/>
      <family val="2"/>
      <charset val="204"/>
      <scheme val="minor"/>
    </font>
    <font>
      <sz val="7"/>
      <color indexed="8"/>
      <name val="Times New Roman"/>
      <family val="1"/>
      <charset val="204"/>
    </font>
    <font>
      <sz val="11"/>
      <color indexed="8"/>
      <name val="Times New Roman"/>
      <family val="1"/>
      <charset val="204"/>
    </font>
    <font>
      <u/>
      <sz val="8"/>
      <color indexed="8"/>
      <name val="Times New Roman"/>
      <family val="1"/>
      <charset val="204"/>
    </font>
    <font>
      <b/>
      <sz val="9"/>
      <color indexed="8"/>
      <name val="Times New Roman"/>
      <family val="1"/>
      <charset val="204"/>
    </font>
    <font>
      <b/>
      <sz val="8"/>
      <color indexed="8"/>
      <name val="Times New Roman"/>
      <family val="1"/>
      <charset val="204"/>
    </font>
    <font>
      <sz val="8"/>
      <color indexed="8"/>
      <name val="Times New Roman"/>
      <family val="1"/>
      <charset val="204"/>
    </font>
    <font>
      <b/>
      <sz val="8"/>
      <color rgb="FF0070C0"/>
      <name val="Times New Roman"/>
      <family val="1"/>
      <charset val="204"/>
    </font>
    <font>
      <b/>
      <sz val="8"/>
      <color rgb="FF00B050"/>
      <name val="Times New Roman"/>
      <family val="1"/>
      <charset val="204"/>
    </font>
    <font>
      <b/>
      <sz val="11"/>
      <color indexed="8"/>
      <name val="Calibri"/>
      <family val="2"/>
      <scheme val="minor"/>
    </font>
    <font>
      <sz val="8"/>
      <color rgb="FF00B050"/>
      <name val="Times New Roman"/>
      <family val="1"/>
      <charset val="204"/>
    </font>
    <font>
      <sz val="8"/>
      <color rgb="FF0070C0"/>
      <name val="Times New Roman"/>
      <family val="1"/>
      <charset val="204"/>
    </font>
    <font>
      <sz val="10"/>
      <color rgb="FF000000"/>
      <name val="Times New Roman"/>
      <family val="1"/>
      <charset val="204"/>
    </font>
    <font>
      <sz val="8"/>
      <color rgb="FF000000"/>
      <name val="Times New Roman"/>
      <family val="1"/>
      <charset val="204"/>
    </font>
    <font>
      <sz val="8"/>
      <name val="Times New Roman"/>
      <family val="1"/>
      <charset val="204"/>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0" fontId="12" fillId="0" borderId="16">
      <alignment horizontal="left" vertical="top" wrapText="1"/>
    </xf>
    <xf numFmtId="49" fontId="12" fillId="0" borderId="16">
      <alignment horizontal="center" vertical="top" wrapText="1"/>
    </xf>
  </cellStyleXfs>
  <cellXfs count="49">
    <xf numFmtId="0" fontId="0" fillId="0" borderId="0" xfId="0"/>
    <xf numFmtId="0" fontId="0" fillId="0" borderId="0" xfId="0" applyFill="1" applyBorder="1"/>
    <xf numFmtId="49" fontId="1" fillId="0" borderId="0"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top" wrapText="1"/>
    </xf>
    <xf numFmtId="0" fontId="3" fillId="0" borderId="0" xfId="0" applyNumberFormat="1" applyFont="1" applyFill="1" applyBorder="1"/>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xf>
    <xf numFmtId="0" fontId="6" fillId="0" borderId="1" xfId="0" applyNumberFormat="1" applyFont="1" applyFill="1" applyBorder="1" applyAlignment="1">
      <alignment horizontal="left" vertical="center" wrapText="1"/>
    </xf>
    <xf numFmtId="0" fontId="6" fillId="0" borderId="0"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164" fontId="7" fillId="0" borderId="3" xfId="0" applyNumberFormat="1" applyFont="1" applyFill="1" applyBorder="1" applyAlignment="1">
      <alignment horizontal="right" vertical="center" wrapText="1"/>
    </xf>
    <xf numFmtId="164" fontId="5" fillId="0" borderId="3" xfId="0" applyNumberFormat="1" applyFont="1" applyFill="1" applyBorder="1" applyAlignment="1">
      <alignment horizontal="right" vertical="center" wrapText="1"/>
    </xf>
    <xf numFmtId="164" fontId="8" fillId="0" borderId="3" xfId="0" applyNumberFormat="1" applyFont="1" applyFill="1" applyBorder="1" applyAlignment="1">
      <alignment horizontal="right" vertical="center" wrapText="1"/>
    </xf>
    <xf numFmtId="0" fontId="9" fillId="0" borderId="0" xfId="0" applyFont="1" applyFill="1" applyBorder="1"/>
    <xf numFmtId="49" fontId="6"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165" fontId="5" fillId="0" borderId="3" xfId="0" applyNumberFormat="1" applyFont="1" applyFill="1" applyBorder="1" applyAlignment="1">
      <alignment horizontal="right" vertical="center" wrapText="1"/>
    </xf>
    <xf numFmtId="165" fontId="6" fillId="0" borderId="3" xfId="0" applyNumberFormat="1" applyFont="1" applyFill="1" applyBorder="1" applyAlignment="1">
      <alignment horizontal="right" vertical="center" wrapText="1"/>
    </xf>
    <xf numFmtId="165" fontId="10" fillId="0" borderId="3" xfId="0" applyNumberFormat="1" applyFont="1" applyFill="1" applyBorder="1" applyAlignment="1">
      <alignment horizontal="right" vertical="center" wrapText="1"/>
    </xf>
    <xf numFmtId="166" fontId="6" fillId="0" borderId="3" xfId="0" applyNumberFormat="1" applyFont="1" applyFill="1" applyBorder="1" applyAlignment="1">
      <alignment horizontal="center" vertical="center" wrapText="1"/>
    </xf>
    <xf numFmtId="164" fontId="11" fillId="0" borderId="3" xfId="0" applyNumberFormat="1" applyFont="1" applyFill="1" applyBorder="1" applyAlignment="1">
      <alignment horizontal="right" vertical="center" wrapText="1"/>
    </xf>
    <xf numFmtId="164" fontId="6" fillId="0" borderId="3" xfId="0" applyNumberFormat="1" applyFont="1" applyFill="1" applyBorder="1" applyAlignment="1">
      <alignment horizontal="right" vertical="center" wrapText="1"/>
    </xf>
    <xf numFmtId="166" fontId="6" fillId="0" borderId="3" xfId="0" applyNumberFormat="1" applyFont="1" applyFill="1" applyBorder="1" applyAlignment="1">
      <alignment horizontal="left" vertical="center" wrapText="1"/>
    </xf>
    <xf numFmtId="0" fontId="13" fillId="0" borderId="16" xfId="1" applyNumberFormat="1" applyFont="1" applyFill="1" applyProtection="1">
      <alignment horizontal="left" vertical="top" wrapText="1"/>
    </xf>
    <xf numFmtId="49" fontId="13" fillId="0" borderId="16" xfId="2" applyFont="1" applyFill="1" applyProtection="1">
      <alignment horizontal="center" vertical="top" wrapText="1"/>
    </xf>
    <xf numFmtId="49" fontId="14" fillId="0" borderId="3" xfId="0" applyNumberFormat="1" applyFont="1" applyFill="1" applyBorder="1" applyAlignment="1">
      <alignment horizontal="center" vertical="center" wrapText="1"/>
    </xf>
    <xf numFmtId="166" fontId="14" fillId="0" borderId="3" xfId="0" applyNumberFormat="1" applyFont="1" applyFill="1" applyBorder="1" applyAlignment="1">
      <alignment horizontal="center" vertical="center" wrapText="1"/>
    </xf>
    <xf numFmtId="166" fontId="5" fillId="0" borderId="3" xfId="0" applyNumberFormat="1" applyFont="1" applyFill="1" applyBorder="1" applyAlignment="1">
      <alignment horizontal="left" vertical="center" wrapText="1"/>
    </xf>
    <xf numFmtId="166" fontId="14" fillId="0" borderId="3" xfId="0" applyNumberFormat="1" applyFont="1" applyFill="1" applyBorder="1" applyAlignment="1">
      <alignment horizontal="left" vertical="center" wrapText="1"/>
    </xf>
  </cellXfs>
  <cellStyles count="3">
    <cellStyle name="st107" xfId="2"/>
    <cellStyle name="xl34"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F72"/>
  <sheetViews>
    <sheetView tabSelected="1" topLeftCell="AN1" workbookViewId="0">
      <selection activeCell="A11" sqref="A11:A15"/>
    </sheetView>
  </sheetViews>
  <sheetFormatPr defaultRowHeight="15"/>
  <cols>
    <col min="1" max="1" width="39.85546875" style="1" customWidth="1"/>
    <col min="2" max="2" width="8.7109375" style="1" customWidth="1"/>
    <col min="3" max="3" width="34" style="1" customWidth="1"/>
    <col min="4" max="4" width="11.5703125" style="1" customWidth="1"/>
    <col min="5" max="5" width="12.7109375" style="1" customWidth="1"/>
    <col min="6" max="7" width="16.7109375" style="1" customWidth="1"/>
    <col min="8" max="9" width="8.7109375" style="1" customWidth="1"/>
    <col min="10" max="10" width="33.5703125" style="1" customWidth="1"/>
    <col min="11" max="11" width="16.7109375" style="1" customWidth="1"/>
    <col min="12" max="12" width="8.7109375" style="1" customWidth="1"/>
    <col min="13" max="13" width="13.28515625" style="1" customWidth="1"/>
    <col min="14" max="14" width="10.7109375" style="1" customWidth="1"/>
    <col min="15" max="16" width="8.7109375" style="1" customWidth="1"/>
    <col min="17" max="17" width="33.85546875" style="1" customWidth="1"/>
    <col min="18" max="18" width="16.7109375" style="1" customWidth="1"/>
    <col min="19" max="19" width="8.7109375" style="1" customWidth="1"/>
    <col min="20" max="20" width="13.5703125" style="1" customWidth="1"/>
    <col min="21" max="21" width="11.7109375" style="1" customWidth="1"/>
    <col min="22" max="22" width="8.7109375" style="1" customWidth="1"/>
    <col min="23" max="23" width="33.5703125" style="1" customWidth="1"/>
    <col min="24" max="24" width="16.7109375" style="1" customWidth="1"/>
    <col min="25" max="25" width="8.7109375" style="1" customWidth="1"/>
    <col min="26" max="26" width="32.5703125" style="1" customWidth="1"/>
    <col min="27" max="27" width="12.140625" style="1" customWidth="1"/>
    <col min="28" max="28" width="11" style="1" customWidth="1"/>
    <col min="29" max="29" width="58.5703125" style="1" customWidth="1"/>
    <col min="30" max="30" width="9.5703125" style="1" customWidth="1"/>
    <col min="31" max="31" width="13.28515625" style="1" customWidth="1"/>
    <col min="32" max="33" width="8.7109375" style="1" customWidth="1"/>
    <col min="34" max="34" width="0" style="1" hidden="1" customWidth="1"/>
    <col min="35" max="84" width="18.28515625" style="1" customWidth="1"/>
    <col min="85" max="16384" width="9.140625" style="1"/>
  </cols>
  <sheetData>
    <row r="1" spans="1:84">
      <c r="AS1" s="2"/>
      <c r="AT1" s="2"/>
      <c r="AU1" s="2"/>
      <c r="AV1" s="2"/>
      <c r="AW1" s="2"/>
      <c r="AX1" s="2"/>
      <c r="AY1" s="2"/>
      <c r="AZ1" s="2"/>
      <c r="BA1" s="2"/>
      <c r="BB1" s="2"/>
      <c r="BC1" s="2"/>
      <c r="BD1" s="2"/>
      <c r="BE1" s="2"/>
      <c r="BF1" s="2"/>
      <c r="BG1" s="2"/>
      <c r="BW1" s="2"/>
      <c r="BX1" s="2"/>
      <c r="BY1" s="2"/>
      <c r="BZ1" s="2"/>
      <c r="CA1" s="2"/>
      <c r="CB1" s="2"/>
      <c r="CC1" s="2"/>
      <c r="CD1" s="2"/>
      <c r="CE1" s="2"/>
      <c r="CF1" s="2"/>
    </row>
    <row r="2" spans="1:84">
      <c r="AS2" s="3"/>
      <c r="AT2" s="3"/>
      <c r="AU2" s="3"/>
      <c r="AV2" s="3"/>
      <c r="AW2" s="4"/>
      <c r="AX2" s="4"/>
      <c r="AY2" s="4"/>
      <c r="AZ2" s="4"/>
      <c r="BA2" s="4"/>
      <c r="BB2" s="4"/>
      <c r="BC2" s="3"/>
      <c r="BD2" s="3"/>
      <c r="BE2" s="3"/>
      <c r="BF2" s="3"/>
      <c r="BG2" s="3"/>
      <c r="BW2" s="3"/>
      <c r="BX2" s="3"/>
      <c r="BY2" s="3"/>
      <c r="BZ2" s="3"/>
      <c r="CA2" s="3"/>
      <c r="CB2" s="3"/>
      <c r="CC2" s="3"/>
      <c r="CD2" s="3"/>
      <c r="CE2" s="3"/>
      <c r="CF2" s="3"/>
    </row>
    <row r="3" spans="1:84">
      <c r="A3" s="5"/>
    </row>
    <row r="4" spans="1:84">
      <c r="A4" s="6" t="s">
        <v>0</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row>
    <row r="6" spans="1:84">
      <c r="A6" s="7" t="s">
        <v>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row>
    <row r="8" spans="1:84" ht="39" customHeight="1">
      <c r="A8" s="8" t="s">
        <v>2</v>
      </c>
      <c r="D8" s="9" t="s">
        <v>3</v>
      </c>
      <c r="E8" s="9"/>
      <c r="F8" s="9"/>
      <c r="G8" s="9"/>
      <c r="H8" s="9"/>
      <c r="I8" s="9"/>
      <c r="U8" s="10"/>
      <c r="V8" s="10"/>
      <c r="W8" s="10"/>
      <c r="X8" s="10"/>
      <c r="Y8" s="10"/>
      <c r="Z8" s="10"/>
      <c r="AA8" s="10"/>
      <c r="AB8" s="10"/>
      <c r="AC8" s="10"/>
      <c r="AD8" s="10"/>
      <c r="AE8" s="10"/>
      <c r="AF8" s="10"/>
      <c r="AG8" s="10"/>
      <c r="AH8" s="10"/>
    </row>
    <row r="9" spans="1:84">
      <c r="A9" s="8" t="s">
        <v>4</v>
      </c>
    </row>
    <row r="11" spans="1:84">
      <c r="A11" s="11" t="s">
        <v>5</v>
      </c>
      <c r="B11" s="11" t="s">
        <v>6</v>
      </c>
      <c r="C11" s="12" t="s">
        <v>7</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3" t="s">
        <v>8</v>
      </c>
      <c r="AG11" s="11" t="s">
        <v>9</v>
      </c>
      <c r="AH11" s="14"/>
      <c r="AI11" s="15" t="s">
        <v>10</v>
      </c>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5" t="s">
        <v>11</v>
      </c>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7"/>
    </row>
    <row r="12" spans="1:84">
      <c r="A12" s="18"/>
      <c r="B12" s="18"/>
      <c r="C12" s="12" t="s">
        <v>12</v>
      </c>
      <c r="D12" s="12"/>
      <c r="E12" s="12"/>
      <c r="F12" s="12"/>
      <c r="G12" s="12"/>
      <c r="H12" s="12"/>
      <c r="I12" s="12"/>
      <c r="J12" s="12"/>
      <c r="K12" s="12"/>
      <c r="L12" s="12"/>
      <c r="M12" s="12"/>
      <c r="N12" s="12"/>
      <c r="O12" s="12"/>
      <c r="P12" s="12"/>
      <c r="Q12" s="12"/>
      <c r="R12" s="12"/>
      <c r="S12" s="12"/>
      <c r="T12" s="12"/>
      <c r="U12" s="12"/>
      <c r="V12" s="12"/>
      <c r="W12" s="12" t="s">
        <v>13</v>
      </c>
      <c r="X12" s="12"/>
      <c r="Y12" s="12"/>
      <c r="Z12" s="12"/>
      <c r="AA12" s="12"/>
      <c r="AB12" s="12"/>
      <c r="AC12" s="11" t="s">
        <v>14</v>
      </c>
      <c r="AD12" s="19"/>
      <c r="AE12" s="14"/>
      <c r="AF12" s="20"/>
      <c r="AG12" s="18"/>
      <c r="AH12" s="21"/>
      <c r="AI12" s="18" t="s">
        <v>15</v>
      </c>
      <c r="AJ12" s="22"/>
      <c r="AK12" s="22"/>
      <c r="AL12" s="22"/>
      <c r="AM12" s="22"/>
      <c r="AN12" s="22"/>
      <c r="AO12" s="22"/>
      <c r="AP12" s="22"/>
      <c r="AQ12" s="22"/>
      <c r="AR12" s="21"/>
      <c r="AS12" s="11" t="s">
        <v>16</v>
      </c>
      <c r="AT12" s="19"/>
      <c r="AU12" s="19"/>
      <c r="AV12" s="19"/>
      <c r="AW12" s="14"/>
      <c r="AX12" s="11" t="s">
        <v>17</v>
      </c>
      <c r="AY12" s="19"/>
      <c r="AZ12" s="19"/>
      <c r="BA12" s="19"/>
      <c r="BB12" s="14"/>
      <c r="BC12" s="11" t="s">
        <v>18</v>
      </c>
      <c r="BD12" s="19"/>
      <c r="BE12" s="19"/>
      <c r="BF12" s="19"/>
      <c r="BG12" s="19"/>
      <c r="BH12" s="18" t="s">
        <v>15</v>
      </c>
      <c r="BI12" s="22"/>
      <c r="BJ12" s="22"/>
      <c r="BK12" s="22"/>
      <c r="BL12" s="22"/>
      <c r="BM12" s="22"/>
      <c r="BN12" s="22"/>
      <c r="BO12" s="22"/>
      <c r="BP12" s="22"/>
      <c r="BQ12" s="21"/>
      <c r="BR12" s="11" t="s">
        <v>16</v>
      </c>
      <c r="BS12" s="19"/>
      <c r="BT12" s="19"/>
      <c r="BU12" s="19"/>
      <c r="BV12" s="14"/>
      <c r="BW12" s="11" t="s">
        <v>17</v>
      </c>
      <c r="BX12" s="19"/>
      <c r="BY12" s="19"/>
      <c r="BZ12" s="19"/>
      <c r="CA12" s="14"/>
      <c r="CB12" s="11" t="s">
        <v>18</v>
      </c>
      <c r="CC12" s="19"/>
      <c r="CD12" s="19"/>
      <c r="CE12" s="19"/>
      <c r="CF12" s="14"/>
    </row>
    <row r="13" spans="1:84" ht="33" customHeight="1">
      <c r="A13" s="18"/>
      <c r="B13" s="18"/>
      <c r="C13" s="12" t="s">
        <v>19</v>
      </c>
      <c r="D13" s="12"/>
      <c r="E13" s="12"/>
      <c r="F13" s="12" t="s">
        <v>20</v>
      </c>
      <c r="G13" s="12"/>
      <c r="H13" s="12"/>
      <c r="I13" s="12"/>
      <c r="J13" s="15" t="s">
        <v>21</v>
      </c>
      <c r="K13" s="16"/>
      <c r="L13" s="17"/>
      <c r="M13" s="12" t="s">
        <v>22</v>
      </c>
      <c r="N13" s="12"/>
      <c r="O13" s="12"/>
      <c r="P13" s="12"/>
      <c r="Q13" s="12" t="s">
        <v>23</v>
      </c>
      <c r="R13" s="12"/>
      <c r="S13" s="12"/>
      <c r="T13" s="12" t="s">
        <v>24</v>
      </c>
      <c r="U13" s="12"/>
      <c r="V13" s="12"/>
      <c r="W13" s="12" t="s">
        <v>25</v>
      </c>
      <c r="X13" s="12"/>
      <c r="Y13" s="12"/>
      <c r="Z13" s="12" t="s">
        <v>26</v>
      </c>
      <c r="AA13" s="12"/>
      <c r="AB13" s="12"/>
      <c r="AC13" s="23"/>
      <c r="AD13" s="24"/>
      <c r="AE13" s="25"/>
      <c r="AF13" s="20"/>
      <c r="AG13" s="23"/>
      <c r="AH13" s="25"/>
      <c r="AI13" s="23" t="s">
        <v>27</v>
      </c>
      <c r="AJ13" s="24"/>
      <c r="AK13" s="24"/>
      <c r="AL13" s="24"/>
      <c r="AM13" s="24"/>
      <c r="AN13" s="24"/>
      <c r="AO13" s="24"/>
      <c r="AP13" s="24"/>
      <c r="AQ13" s="24"/>
      <c r="AR13" s="25"/>
      <c r="AS13" s="18" t="s">
        <v>28</v>
      </c>
      <c r="AT13" s="22"/>
      <c r="AU13" s="22"/>
      <c r="AV13" s="22"/>
      <c r="AW13" s="21"/>
      <c r="AX13" s="18" t="s">
        <v>29</v>
      </c>
      <c r="AY13" s="22"/>
      <c r="AZ13" s="22"/>
      <c r="BA13" s="22"/>
      <c r="BB13" s="21"/>
      <c r="BC13" s="23"/>
      <c r="BD13" s="24"/>
      <c r="BE13" s="24"/>
      <c r="BF13" s="24"/>
      <c r="BG13" s="24"/>
      <c r="BH13" s="23" t="s">
        <v>27</v>
      </c>
      <c r="BI13" s="24"/>
      <c r="BJ13" s="24"/>
      <c r="BK13" s="24"/>
      <c r="BL13" s="24"/>
      <c r="BM13" s="24"/>
      <c r="BN13" s="24"/>
      <c r="BO13" s="24"/>
      <c r="BP13" s="24"/>
      <c r="BQ13" s="25"/>
      <c r="BR13" s="18" t="s">
        <v>28</v>
      </c>
      <c r="BS13" s="22"/>
      <c r="BT13" s="22"/>
      <c r="BU13" s="22"/>
      <c r="BV13" s="21"/>
      <c r="BW13" s="18" t="s">
        <v>29</v>
      </c>
      <c r="BX13" s="22"/>
      <c r="BY13" s="22"/>
      <c r="BZ13" s="22"/>
      <c r="CA13" s="21"/>
      <c r="CB13" s="23"/>
      <c r="CC13" s="24"/>
      <c r="CD13" s="24"/>
      <c r="CE13" s="24"/>
      <c r="CF13" s="25"/>
    </row>
    <row r="14" spans="1:84">
      <c r="A14" s="18"/>
      <c r="B14" s="18"/>
      <c r="C14" s="12" t="s">
        <v>30</v>
      </c>
      <c r="D14" s="12" t="s">
        <v>31</v>
      </c>
      <c r="E14" s="12" t="s">
        <v>32</v>
      </c>
      <c r="F14" s="12" t="s">
        <v>30</v>
      </c>
      <c r="G14" s="12" t="s">
        <v>31</v>
      </c>
      <c r="H14" s="12" t="s">
        <v>32</v>
      </c>
      <c r="I14" s="12" t="s">
        <v>33</v>
      </c>
      <c r="J14" s="12" t="s">
        <v>30</v>
      </c>
      <c r="K14" s="12" t="s">
        <v>34</v>
      </c>
      <c r="L14" s="12" t="s">
        <v>32</v>
      </c>
      <c r="M14" s="12" t="s">
        <v>30</v>
      </c>
      <c r="N14" s="12" t="s">
        <v>34</v>
      </c>
      <c r="O14" s="12" t="s">
        <v>32</v>
      </c>
      <c r="P14" s="12" t="s">
        <v>33</v>
      </c>
      <c r="Q14" s="12" t="s">
        <v>30</v>
      </c>
      <c r="R14" s="12" t="s">
        <v>34</v>
      </c>
      <c r="S14" s="12" t="s">
        <v>32</v>
      </c>
      <c r="T14" s="12" t="s">
        <v>30</v>
      </c>
      <c r="U14" s="12" t="s">
        <v>34</v>
      </c>
      <c r="V14" s="12" t="s">
        <v>32</v>
      </c>
      <c r="W14" s="12" t="s">
        <v>30</v>
      </c>
      <c r="X14" s="12" t="s">
        <v>31</v>
      </c>
      <c r="Y14" s="12" t="s">
        <v>32</v>
      </c>
      <c r="Z14" s="12" t="s">
        <v>30</v>
      </c>
      <c r="AA14" s="12" t="s">
        <v>34</v>
      </c>
      <c r="AB14" s="12" t="s">
        <v>32</v>
      </c>
      <c r="AC14" s="12" t="s">
        <v>30</v>
      </c>
      <c r="AD14" s="12" t="s">
        <v>31</v>
      </c>
      <c r="AE14" s="12" t="s">
        <v>32</v>
      </c>
      <c r="AF14" s="20"/>
      <c r="AG14" s="13" t="s">
        <v>35</v>
      </c>
      <c r="AH14" s="13" t="s">
        <v>36</v>
      </c>
      <c r="AI14" s="15" t="s">
        <v>37</v>
      </c>
      <c r="AJ14" s="17"/>
      <c r="AK14" s="15" t="s">
        <v>38</v>
      </c>
      <c r="AL14" s="17"/>
      <c r="AM14" s="15" t="s">
        <v>39</v>
      </c>
      <c r="AN14" s="17"/>
      <c r="AO14" s="15" t="s">
        <v>40</v>
      </c>
      <c r="AP14" s="17"/>
      <c r="AQ14" s="15" t="s">
        <v>41</v>
      </c>
      <c r="AR14" s="17"/>
      <c r="AS14" s="12" t="s">
        <v>37</v>
      </c>
      <c r="AT14" s="12" t="s">
        <v>38</v>
      </c>
      <c r="AU14" s="12" t="s">
        <v>42</v>
      </c>
      <c r="AV14" s="12" t="s">
        <v>40</v>
      </c>
      <c r="AW14" s="12" t="s">
        <v>41</v>
      </c>
      <c r="AX14" s="12" t="s">
        <v>37</v>
      </c>
      <c r="AY14" s="12" t="s">
        <v>38</v>
      </c>
      <c r="AZ14" s="12" t="s">
        <v>43</v>
      </c>
      <c r="BA14" s="12" t="s">
        <v>40</v>
      </c>
      <c r="BB14" s="12" t="s">
        <v>41</v>
      </c>
      <c r="BC14" s="12" t="s">
        <v>37</v>
      </c>
      <c r="BD14" s="12" t="s">
        <v>44</v>
      </c>
      <c r="BE14" s="12"/>
      <c r="BF14" s="12"/>
      <c r="BG14" s="12"/>
      <c r="BH14" s="15" t="s">
        <v>37</v>
      </c>
      <c r="BI14" s="17"/>
      <c r="BJ14" s="15" t="s">
        <v>45</v>
      </c>
      <c r="BK14" s="17"/>
      <c r="BL14" s="15" t="s">
        <v>43</v>
      </c>
      <c r="BM14" s="17"/>
      <c r="BN14" s="15" t="s">
        <v>40</v>
      </c>
      <c r="BO14" s="17"/>
      <c r="BP14" s="15" t="s">
        <v>41</v>
      </c>
      <c r="BQ14" s="17"/>
      <c r="BR14" s="12" t="s">
        <v>37</v>
      </c>
      <c r="BS14" s="12" t="s">
        <v>38</v>
      </c>
      <c r="BT14" s="12" t="s">
        <v>43</v>
      </c>
      <c r="BU14" s="12" t="s">
        <v>40</v>
      </c>
      <c r="BV14" s="12" t="s">
        <v>41</v>
      </c>
      <c r="BW14" s="12" t="s">
        <v>37</v>
      </c>
      <c r="BX14" s="12" t="s">
        <v>38</v>
      </c>
      <c r="BY14" s="12" t="s">
        <v>43</v>
      </c>
      <c r="BZ14" s="12" t="s">
        <v>40</v>
      </c>
      <c r="CA14" s="12" t="s">
        <v>41</v>
      </c>
      <c r="CB14" s="12" t="s">
        <v>37</v>
      </c>
      <c r="CC14" s="12" t="s">
        <v>44</v>
      </c>
      <c r="CD14" s="12"/>
      <c r="CE14" s="12"/>
      <c r="CF14" s="12"/>
    </row>
    <row r="15" spans="1:84" ht="45">
      <c r="A15" s="23"/>
      <c r="B15" s="23"/>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26"/>
      <c r="AG15" s="26"/>
      <c r="AH15" s="26"/>
      <c r="AI15" s="27" t="s">
        <v>46</v>
      </c>
      <c r="AJ15" s="27" t="s">
        <v>47</v>
      </c>
      <c r="AK15" s="27" t="s">
        <v>46</v>
      </c>
      <c r="AL15" s="27" t="s">
        <v>47</v>
      </c>
      <c r="AM15" s="27" t="s">
        <v>46</v>
      </c>
      <c r="AN15" s="27" t="s">
        <v>47</v>
      </c>
      <c r="AO15" s="27" t="s">
        <v>46</v>
      </c>
      <c r="AP15" s="27" t="s">
        <v>47</v>
      </c>
      <c r="AQ15" s="27" t="s">
        <v>46</v>
      </c>
      <c r="AR15" s="27" t="s">
        <v>47</v>
      </c>
      <c r="AS15" s="12"/>
      <c r="AT15" s="12"/>
      <c r="AU15" s="12"/>
      <c r="AV15" s="12"/>
      <c r="AW15" s="12"/>
      <c r="AX15" s="12"/>
      <c r="AY15" s="12"/>
      <c r="AZ15" s="12"/>
      <c r="BA15" s="12"/>
      <c r="BB15" s="12"/>
      <c r="BC15" s="12"/>
      <c r="BD15" s="27" t="s">
        <v>38</v>
      </c>
      <c r="BE15" s="27" t="s">
        <v>43</v>
      </c>
      <c r="BF15" s="27" t="s">
        <v>40</v>
      </c>
      <c r="BG15" s="27" t="s">
        <v>41</v>
      </c>
      <c r="BH15" s="27" t="s">
        <v>46</v>
      </c>
      <c r="BI15" s="27" t="s">
        <v>47</v>
      </c>
      <c r="BJ15" s="27" t="s">
        <v>46</v>
      </c>
      <c r="BK15" s="27" t="s">
        <v>47</v>
      </c>
      <c r="BL15" s="27" t="s">
        <v>46</v>
      </c>
      <c r="BM15" s="27" t="s">
        <v>47</v>
      </c>
      <c r="BN15" s="27" t="s">
        <v>46</v>
      </c>
      <c r="BO15" s="27" t="s">
        <v>47</v>
      </c>
      <c r="BP15" s="27" t="s">
        <v>46</v>
      </c>
      <c r="BQ15" s="27" t="s">
        <v>47</v>
      </c>
      <c r="BR15" s="12"/>
      <c r="BS15" s="12"/>
      <c r="BT15" s="12"/>
      <c r="BU15" s="12"/>
      <c r="BV15" s="12"/>
      <c r="BW15" s="12"/>
      <c r="BX15" s="12"/>
      <c r="BY15" s="12"/>
      <c r="BZ15" s="12"/>
      <c r="CA15" s="12"/>
      <c r="CB15" s="12"/>
      <c r="CC15" s="27" t="s">
        <v>38</v>
      </c>
      <c r="CD15" s="27" t="s">
        <v>43</v>
      </c>
      <c r="CE15" s="27" t="s">
        <v>40</v>
      </c>
      <c r="CF15" s="27" t="s">
        <v>41</v>
      </c>
    </row>
    <row r="16" spans="1:84">
      <c r="A16" s="27">
        <v>1</v>
      </c>
      <c r="B16" s="27">
        <v>2</v>
      </c>
      <c r="C16" s="27">
        <v>3</v>
      </c>
      <c r="D16" s="27">
        <v>4</v>
      </c>
      <c r="E16" s="27">
        <v>5</v>
      </c>
      <c r="F16" s="27">
        <v>6</v>
      </c>
      <c r="G16" s="27">
        <v>7</v>
      </c>
      <c r="H16" s="27">
        <v>8</v>
      </c>
      <c r="I16" s="27">
        <v>9</v>
      </c>
      <c r="J16" s="27">
        <v>10</v>
      </c>
      <c r="K16" s="27">
        <v>11</v>
      </c>
      <c r="L16" s="27">
        <v>12</v>
      </c>
      <c r="M16" s="27">
        <v>13</v>
      </c>
      <c r="N16" s="27">
        <v>14</v>
      </c>
      <c r="O16" s="27">
        <v>15</v>
      </c>
      <c r="P16" s="27">
        <v>16</v>
      </c>
      <c r="Q16" s="27">
        <v>17</v>
      </c>
      <c r="R16" s="27">
        <v>18</v>
      </c>
      <c r="S16" s="27">
        <v>19</v>
      </c>
      <c r="T16" s="27">
        <v>20</v>
      </c>
      <c r="U16" s="27">
        <v>21</v>
      </c>
      <c r="V16" s="27">
        <v>22</v>
      </c>
      <c r="W16" s="27">
        <v>23</v>
      </c>
      <c r="X16" s="27">
        <v>24</v>
      </c>
      <c r="Y16" s="27">
        <v>25</v>
      </c>
      <c r="Z16" s="27">
        <v>26</v>
      </c>
      <c r="AA16" s="27">
        <v>27</v>
      </c>
      <c r="AB16" s="27">
        <v>28</v>
      </c>
      <c r="AC16" s="27">
        <v>29</v>
      </c>
      <c r="AD16" s="27">
        <v>30</v>
      </c>
      <c r="AE16" s="27">
        <v>31</v>
      </c>
      <c r="AF16" s="27">
        <v>32</v>
      </c>
      <c r="AG16" s="15">
        <v>33</v>
      </c>
      <c r="AH16" s="17"/>
      <c r="AI16" s="27">
        <v>34</v>
      </c>
      <c r="AJ16" s="27">
        <v>35</v>
      </c>
      <c r="AK16" s="27">
        <v>36</v>
      </c>
      <c r="AL16" s="27">
        <v>37</v>
      </c>
      <c r="AM16" s="27">
        <v>38</v>
      </c>
      <c r="AN16" s="27">
        <v>39</v>
      </c>
      <c r="AO16" s="27">
        <v>40</v>
      </c>
      <c r="AP16" s="27">
        <v>41</v>
      </c>
      <c r="AQ16" s="27">
        <v>42</v>
      </c>
      <c r="AR16" s="27">
        <v>43</v>
      </c>
      <c r="AS16" s="27">
        <v>44</v>
      </c>
      <c r="AT16" s="27">
        <v>45</v>
      </c>
      <c r="AU16" s="27">
        <v>46</v>
      </c>
      <c r="AV16" s="27">
        <v>47</v>
      </c>
      <c r="AW16" s="27">
        <v>48</v>
      </c>
      <c r="AX16" s="27">
        <v>49</v>
      </c>
      <c r="AY16" s="27">
        <v>50</v>
      </c>
      <c r="AZ16" s="27">
        <v>51</v>
      </c>
      <c r="BA16" s="27">
        <v>52</v>
      </c>
      <c r="BB16" s="27">
        <v>53</v>
      </c>
      <c r="BC16" s="27">
        <v>54</v>
      </c>
      <c r="BD16" s="27">
        <v>55</v>
      </c>
      <c r="BE16" s="27">
        <v>56</v>
      </c>
      <c r="BF16" s="27">
        <v>57</v>
      </c>
      <c r="BG16" s="27">
        <v>58</v>
      </c>
      <c r="BH16" s="27">
        <v>64</v>
      </c>
      <c r="BI16" s="27">
        <v>65</v>
      </c>
      <c r="BJ16" s="27">
        <v>66</v>
      </c>
      <c r="BK16" s="27">
        <v>67</v>
      </c>
      <c r="BL16" s="27">
        <v>68</v>
      </c>
      <c r="BM16" s="27">
        <v>69</v>
      </c>
      <c r="BN16" s="27">
        <v>70</v>
      </c>
      <c r="BO16" s="27">
        <v>71</v>
      </c>
      <c r="BP16" s="27">
        <v>72</v>
      </c>
      <c r="BQ16" s="27">
        <v>73</v>
      </c>
      <c r="BR16" s="27">
        <v>74</v>
      </c>
      <c r="BS16" s="27">
        <v>75</v>
      </c>
      <c r="BT16" s="27">
        <v>76</v>
      </c>
      <c r="BU16" s="27">
        <v>77</v>
      </c>
      <c r="BV16" s="27">
        <v>78</v>
      </c>
      <c r="BW16" s="27">
        <v>79</v>
      </c>
      <c r="BX16" s="27">
        <v>80</v>
      </c>
      <c r="BY16" s="27">
        <v>81</v>
      </c>
      <c r="BZ16" s="27">
        <v>82</v>
      </c>
      <c r="CA16" s="27">
        <v>83</v>
      </c>
      <c r="CB16" s="27">
        <v>84</v>
      </c>
      <c r="CC16" s="27">
        <v>85</v>
      </c>
      <c r="CD16" s="27">
        <v>86</v>
      </c>
      <c r="CE16" s="27">
        <v>87</v>
      </c>
      <c r="CF16" s="27">
        <v>88</v>
      </c>
    </row>
    <row r="17" spans="1:84" s="33" customFormat="1" ht="42">
      <c r="A17" s="28" t="s">
        <v>48</v>
      </c>
      <c r="B17" s="29" t="s">
        <v>49</v>
      </c>
      <c r="C17" s="29" t="s">
        <v>50</v>
      </c>
      <c r="D17" s="29" t="s">
        <v>50</v>
      </c>
      <c r="E17" s="29" t="s">
        <v>50</v>
      </c>
      <c r="F17" s="29" t="s">
        <v>50</v>
      </c>
      <c r="G17" s="29" t="s">
        <v>50</v>
      </c>
      <c r="H17" s="29" t="s">
        <v>50</v>
      </c>
      <c r="I17" s="29" t="s">
        <v>50</v>
      </c>
      <c r="J17" s="29" t="s">
        <v>50</v>
      </c>
      <c r="K17" s="29" t="s">
        <v>50</v>
      </c>
      <c r="L17" s="29" t="s">
        <v>50</v>
      </c>
      <c r="M17" s="29" t="s">
        <v>50</v>
      </c>
      <c r="N17" s="29" t="s">
        <v>50</v>
      </c>
      <c r="O17" s="29" t="s">
        <v>50</v>
      </c>
      <c r="P17" s="29" t="s">
        <v>50</v>
      </c>
      <c r="Q17" s="29" t="s">
        <v>50</v>
      </c>
      <c r="R17" s="29" t="s">
        <v>50</v>
      </c>
      <c r="S17" s="29" t="s">
        <v>50</v>
      </c>
      <c r="T17" s="29" t="s">
        <v>50</v>
      </c>
      <c r="U17" s="29" t="s">
        <v>50</v>
      </c>
      <c r="V17" s="29" t="s">
        <v>50</v>
      </c>
      <c r="W17" s="29" t="s">
        <v>50</v>
      </c>
      <c r="X17" s="29" t="s">
        <v>50</v>
      </c>
      <c r="Y17" s="29" t="s">
        <v>50</v>
      </c>
      <c r="Z17" s="29" t="s">
        <v>50</v>
      </c>
      <c r="AA17" s="29" t="s">
        <v>50</v>
      </c>
      <c r="AB17" s="29" t="s">
        <v>50</v>
      </c>
      <c r="AC17" s="29" t="s">
        <v>50</v>
      </c>
      <c r="AD17" s="29" t="s">
        <v>50</v>
      </c>
      <c r="AE17" s="29" t="s">
        <v>50</v>
      </c>
      <c r="AF17" s="29" t="s">
        <v>50</v>
      </c>
      <c r="AG17" s="29" t="s">
        <v>50</v>
      </c>
      <c r="AH17" s="29" t="s">
        <v>50</v>
      </c>
      <c r="AI17" s="30">
        <f>SUM(AK17+AM17+AO17+AQ17)</f>
        <v>74717</v>
      </c>
      <c r="AJ17" s="30">
        <f>SUM(AL17+AN17+AP17+AR17)</f>
        <v>62613.8</v>
      </c>
      <c r="AK17" s="31">
        <f>SUM(AK19+AK37+AK43+AK51)</f>
        <v>278.3</v>
      </c>
      <c r="AL17" s="31">
        <f t="shared" ref="AL17:BG17" si="0">SUM(AL19+AL37+AL43+AL51)</f>
        <v>278.3</v>
      </c>
      <c r="AM17" s="31">
        <f t="shared" si="0"/>
        <v>12287.3</v>
      </c>
      <c r="AN17" s="31">
        <f t="shared" si="0"/>
        <v>10838.900000000001</v>
      </c>
      <c r="AO17" s="31">
        <f t="shared" si="0"/>
        <v>0</v>
      </c>
      <c r="AP17" s="31">
        <f t="shared" si="0"/>
        <v>0</v>
      </c>
      <c r="AQ17" s="31">
        <f t="shared" si="0"/>
        <v>62151.399999999994</v>
      </c>
      <c r="AR17" s="31">
        <f t="shared" si="0"/>
        <v>51496.600000000006</v>
      </c>
      <c r="AS17" s="32">
        <f>SUM(AT17:AW17)</f>
        <v>53781.599999999999</v>
      </c>
      <c r="AT17" s="31">
        <f t="shared" si="0"/>
        <v>281.39999999999998</v>
      </c>
      <c r="AU17" s="31">
        <f t="shared" si="0"/>
        <v>3.5</v>
      </c>
      <c r="AV17" s="31">
        <f t="shared" si="0"/>
        <v>0</v>
      </c>
      <c r="AW17" s="31">
        <f t="shared" si="0"/>
        <v>53496.7</v>
      </c>
      <c r="AX17" s="32">
        <f>SUM(AY17:BB17)</f>
        <v>55171.899999999994</v>
      </c>
      <c r="AY17" s="31">
        <f t="shared" si="0"/>
        <v>291.5</v>
      </c>
      <c r="AZ17" s="31">
        <f t="shared" si="0"/>
        <v>3.5</v>
      </c>
      <c r="BA17" s="31">
        <f t="shared" si="0"/>
        <v>0</v>
      </c>
      <c r="BB17" s="31">
        <f t="shared" si="0"/>
        <v>54876.899999999994</v>
      </c>
      <c r="BC17" s="32">
        <f>SUM(BD17:BG17)</f>
        <v>54517.7</v>
      </c>
      <c r="BD17" s="31">
        <f t="shared" si="0"/>
        <v>0</v>
      </c>
      <c r="BE17" s="31">
        <f t="shared" si="0"/>
        <v>3.5</v>
      </c>
      <c r="BF17" s="31">
        <f t="shared" si="0"/>
        <v>0</v>
      </c>
      <c r="BG17" s="31">
        <f t="shared" si="0"/>
        <v>54514.2</v>
      </c>
      <c r="BH17" s="32">
        <f>SUM(BJ17+BL17+BN17+BP17)</f>
        <v>60275.399999999987</v>
      </c>
      <c r="BI17" s="32">
        <f>SUM(BK17+BM17+BO17+BQ17)</f>
        <v>56933.900000000009</v>
      </c>
      <c r="BJ17" s="31">
        <f t="shared" ref="BJ17:BQ17" si="1">SUM(BJ19+BJ37+BJ43+BJ51)</f>
        <v>278.3</v>
      </c>
      <c r="BK17" s="31">
        <f t="shared" si="1"/>
        <v>278.3</v>
      </c>
      <c r="BL17" s="31">
        <f t="shared" si="1"/>
        <v>7148.7999999999993</v>
      </c>
      <c r="BM17" s="31">
        <f t="shared" si="1"/>
        <v>7039</v>
      </c>
      <c r="BN17" s="31">
        <f t="shared" si="1"/>
        <v>0</v>
      </c>
      <c r="BO17" s="31">
        <f t="shared" si="1"/>
        <v>0</v>
      </c>
      <c r="BP17" s="31">
        <f t="shared" si="1"/>
        <v>52848.299999999988</v>
      </c>
      <c r="BQ17" s="31">
        <f t="shared" si="1"/>
        <v>49616.600000000006</v>
      </c>
      <c r="BR17" s="32">
        <f>SUM(BS17:BV17)</f>
        <v>52430.400000000001</v>
      </c>
      <c r="BS17" s="31">
        <f t="shared" ref="BS17:BV17" si="2">SUM(BS19+BS37+BS43+BS51)</f>
        <v>274.60000000000002</v>
      </c>
      <c r="BT17" s="31">
        <f t="shared" si="2"/>
        <v>3.5</v>
      </c>
      <c r="BU17" s="31">
        <f t="shared" si="2"/>
        <v>0</v>
      </c>
      <c r="BV17" s="31">
        <f t="shared" si="2"/>
        <v>52152.3</v>
      </c>
      <c r="BW17" s="32">
        <f>SUM(BX17:CA17)</f>
        <v>54981</v>
      </c>
      <c r="BX17" s="31">
        <f t="shared" ref="BX17:CA17" si="3">SUM(BX19+BX37+BX43+BX51)</f>
        <v>284.7</v>
      </c>
      <c r="BY17" s="31">
        <f t="shared" si="3"/>
        <v>3.5</v>
      </c>
      <c r="BZ17" s="31">
        <f t="shared" si="3"/>
        <v>0</v>
      </c>
      <c r="CA17" s="31">
        <f t="shared" si="3"/>
        <v>54692.800000000003</v>
      </c>
      <c r="CB17" s="32">
        <f>SUM(CC17:CF17)</f>
        <v>54332.1</v>
      </c>
      <c r="CC17" s="31">
        <f t="shared" ref="CC17:CF17" si="4">SUM(CC19+CC37+CC43+CC51)</f>
        <v>0</v>
      </c>
      <c r="CD17" s="31">
        <f t="shared" si="4"/>
        <v>3.5</v>
      </c>
      <c r="CE17" s="31">
        <f t="shared" si="4"/>
        <v>0</v>
      </c>
      <c r="CF17" s="31">
        <f t="shared" si="4"/>
        <v>54328.6</v>
      </c>
    </row>
    <row r="18" spans="1:84">
      <c r="A18" s="34" t="s">
        <v>51</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6"/>
      <c r="AJ18" s="36"/>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row>
    <row r="19" spans="1:84" s="33" customFormat="1" ht="63">
      <c r="A19" s="28" t="s">
        <v>52</v>
      </c>
      <c r="B19" s="29" t="s">
        <v>53</v>
      </c>
      <c r="C19" s="29" t="s">
        <v>50</v>
      </c>
      <c r="D19" s="29" t="s">
        <v>50</v>
      </c>
      <c r="E19" s="29" t="s">
        <v>50</v>
      </c>
      <c r="F19" s="29" t="s">
        <v>50</v>
      </c>
      <c r="G19" s="29" t="s">
        <v>50</v>
      </c>
      <c r="H19" s="29" t="s">
        <v>50</v>
      </c>
      <c r="I19" s="29" t="s">
        <v>50</v>
      </c>
      <c r="J19" s="29" t="s">
        <v>50</v>
      </c>
      <c r="K19" s="29" t="s">
        <v>50</v>
      </c>
      <c r="L19" s="29" t="s">
        <v>50</v>
      </c>
      <c r="M19" s="29" t="s">
        <v>50</v>
      </c>
      <c r="N19" s="29" t="s">
        <v>50</v>
      </c>
      <c r="O19" s="29" t="s">
        <v>50</v>
      </c>
      <c r="P19" s="29" t="s">
        <v>50</v>
      </c>
      <c r="Q19" s="29" t="s">
        <v>50</v>
      </c>
      <c r="R19" s="29" t="s">
        <v>50</v>
      </c>
      <c r="S19" s="29" t="s">
        <v>50</v>
      </c>
      <c r="T19" s="29" t="s">
        <v>50</v>
      </c>
      <c r="U19" s="29" t="s">
        <v>50</v>
      </c>
      <c r="V19" s="29" t="s">
        <v>50</v>
      </c>
      <c r="W19" s="29" t="s">
        <v>50</v>
      </c>
      <c r="X19" s="29" t="s">
        <v>50</v>
      </c>
      <c r="Y19" s="29" t="s">
        <v>50</v>
      </c>
      <c r="Z19" s="29" t="s">
        <v>50</v>
      </c>
      <c r="AA19" s="29" t="s">
        <v>50</v>
      </c>
      <c r="AB19" s="29" t="s">
        <v>50</v>
      </c>
      <c r="AC19" s="29" t="s">
        <v>50</v>
      </c>
      <c r="AD19" s="29" t="s">
        <v>50</v>
      </c>
      <c r="AE19" s="29" t="s">
        <v>50</v>
      </c>
      <c r="AF19" s="29" t="s">
        <v>50</v>
      </c>
      <c r="AG19" s="29" t="s">
        <v>50</v>
      </c>
      <c r="AH19" s="29" t="s">
        <v>50</v>
      </c>
      <c r="AI19" s="30">
        <f>SUM(AK19+AM19+AO19+AQ19)</f>
        <v>45440.3</v>
      </c>
      <c r="AJ19" s="30">
        <f>SUM(AL19+AN19+AP19+AR19)</f>
        <v>33590.600000000006</v>
      </c>
      <c r="AK19" s="31">
        <f>SUM(AK21)</f>
        <v>0</v>
      </c>
      <c r="AL19" s="31">
        <f t="shared" ref="AL19:AR19" si="5">SUM(AL21)</f>
        <v>0</v>
      </c>
      <c r="AM19" s="31">
        <f t="shared" si="5"/>
        <v>12283.8</v>
      </c>
      <c r="AN19" s="31">
        <f t="shared" si="5"/>
        <v>10835.400000000001</v>
      </c>
      <c r="AO19" s="31">
        <f t="shared" si="5"/>
        <v>0</v>
      </c>
      <c r="AP19" s="31">
        <f t="shared" si="5"/>
        <v>0</v>
      </c>
      <c r="AQ19" s="31">
        <f t="shared" si="5"/>
        <v>33156.5</v>
      </c>
      <c r="AR19" s="31">
        <f t="shared" si="5"/>
        <v>22755.200000000001</v>
      </c>
      <c r="AS19" s="32">
        <f>SUM(AT19:AW19)</f>
        <v>23480.3</v>
      </c>
      <c r="AT19" s="31">
        <f t="shared" ref="AT19:AW19" si="6">SUM(AT21)</f>
        <v>0</v>
      </c>
      <c r="AU19" s="31">
        <f t="shared" si="6"/>
        <v>0</v>
      </c>
      <c r="AV19" s="31">
        <f t="shared" si="6"/>
        <v>0</v>
      </c>
      <c r="AW19" s="31">
        <f t="shared" si="6"/>
        <v>23480.3</v>
      </c>
      <c r="AX19" s="32">
        <f>SUM(AY19:BB19)</f>
        <v>23708.3</v>
      </c>
      <c r="AY19" s="31">
        <f t="shared" ref="AY19:BB19" si="7">SUM(AY21)</f>
        <v>0</v>
      </c>
      <c r="AZ19" s="31">
        <f t="shared" si="7"/>
        <v>0</v>
      </c>
      <c r="BA19" s="31">
        <f t="shared" si="7"/>
        <v>0</v>
      </c>
      <c r="BB19" s="31">
        <f t="shared" si="7"/>
        <v>23708.3</v>
      </c>
      <c r="BC19" s="32">
        <f>SUM(BD19:BG19)</f>
        <v>22128.699999999997</v>
      </c>
      <c r="BD19" s="31">
        <f t="shared" ref="BD19:BG19" si="8">SUM(BD21)</f>
        <v>0</v>
      </c>
      <c r="BE19" s="31">
        <f t="shared" si="8"/>
        <v>0</v>
      </c>
      <c r="BF19" s="31">
        <f t="shared" si="8"/>
        <v>0</v>
      </c>
      <c r="BG19" s="31">
        <f t="shared" si="8"/>
        <v>22128.699999999997</v>
      </c>
      <c r="BH19" s="32">
        <f>SUM(BJ19+BL19+BN19+BP19)</f>
        <v>31079.699999999993</v>
      </c>
      <c r="BI19" s="32">
        <f>SUM(BK19+BM19+BO19+BQ19)</f>
        <v>27972</v>
      </c>
      <c r="BJ19" s="31">
        <f t="shared" ref="BJ19:BQ19" si="9">SUM(BJ21)</f>
        <v>0</v>
      </c>
      <c r="BK19" s="31">
        <f t="shared" si="9"/>
        <v>0</v>
      </c>
      <c r="BL19" s="31">
        <f t="shared" si="9"/>
        <v>7145.2999999999993</v>
      </c>
      <c r="BM19" s="31">
        <f t="shared" si="9"/>
        <v>7035.5</v>
      </c>
      <c r="BN19" s="31">
        <f t="shared" si="9"/>
        <v>0</v>
      </c>
      <c r="BO19" s="31">
        <f t="shared" si="9"/>
        <v>0</v>
      </c>
      <c r="BP19" s="31">
        <f t="shared" si="9"/>
        <v>23934.399999999994</v>
      </c>
      <c r="BQ19" s="31">
        <f t="shared" si="9"/>
        <v>20936.5</v>
      </c>
      <c r="BR19" s="32">
        <f>SUM(BS19:BV19)</f>
        <v>22145.7</v>
      </c>
      <c r="BS19" s="31">
        <f t="shared" ref="BS19:BV19" si="10">SUM(BS21)</f>
        <v>0</v>
      </c>
      <c r="BT19" s="31">
        <f t="shared" si="10"/>
        <v>0</v>
      </c>
      <c r="BU19" s="31">
        <f t="shared" si="10"/>
        <v>0</v>
      </c>
      <c r="BV19" s="31">
        <f t="shared" si="10"/>
        <v>22145.7</v>
      </c>
      <c r="BW19" s="32">
        <f>SUM(BX19:CA19)</f>
        <v>23524.2</v>
      </c>
      <c r="BX19" s="31">
        <f t="shared" ref="BX19:CA19" si="11">SUM(BX21)</f>
        <v>0</v>
      </c>
      <c r="BY19" s="31">
        <f t="shared" si="11"/>
        <v>0</v>
      </c>
      <c r="BZ19" s="31">
        <f t="shared" si="11"/>
        <v>0</v>
      </c>
      <c r="CA19" s="31">
        <f t="shared" si="11"/>
        <v>23524.2</v>
      </c>
      <c r="CB19" s="32">
        <f>SUM(CC19:CF19)</f>
        <v>21943.1</v>
      </c>
      <c r="CC19" s="31">
        <f t="shared" ref="CC19:CF19" si="12">SUM(CC21)</f>
        <v>0</v>
      </c>
      <c r="CD19" s="31">
        <f t="shared" si="12"/>
        <v>0</v>
      </c>
      <c r="CE19" s="31">
        <f t="shared" si="12"/>
        <v>0</v>
      </c>
      <c r="CF19" s="31">
        <f t="shared" si="12"/>
        <v>21943.1</v>
      </c>
    </row>
    <row r="20" spans="1:84">
      <c r="A20" s="34" t="s">
        <v>51</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6"/>
      <c r="AJ20" s="36"/>
      <c r="AK20" s="37"/>
      <c r="AL20" s="37"/>
      <c r="AM20" s="37"/>
      <c r="AN20" s="37"/>
      <c r="AO20" s="37"/>
      <c r="AP20" s="37"/>
      <c r="AQ20" s="37"/>
      <c r="AR20" s="37"/>
      <c r="AS20" s="37"/>
      <c r="AT20" s="37"/>
      <c r="AU20" s="37"/>
      <c r="AV20" s="37"/>
      <c r="AW20" s="37"/>
      <c r="AX20" s="38"/>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row>
    <row r="21" spans="1:84" s="33" customFormat="1" ht="52.5">
      <c r="A21" s="28" t="s">
        <v>54</v>
      </c>
      <c r="B21" s="29" t="s">
        <v>55</v>
      </c>
      <c r="C21" s="29" t="s">
        <v>50</v>
      </c>
      <c r="D21" s="29" t="s">
        <v>50</v>
      </c>
      <c r="E21" s="29" t="s">
        <v>50</v>
      </c>
      <c r="F21" s="29" t="s">
        <v>50</v>
      </c>
      <c r="G21" s="29" t="s">
        <v>50</v>
      </c>
      <c r="H21" s="29" t="s">
        <v>50</v>
      </c>
      <c r="I21" s="29" t="s">
        <v>50</v>
      </c>
      <c r="J21" s="29" t="s">
        <v>50</v>
      </c>
      <c r="K21" s="29" t="s">
        <v>50</v>
      </c>
      <c r="L21" s="29" t="s">
        <v>50</v>
      </c>
      <c r="M21" s="29" t="s">
        <v>50</v>
      </c>
      <c r="N21" s="29" t="s">
        <v>50</v>
      </c>
      <c r="O21" s="29" t="s">
        <v>50</v>
      </c>
      <c r="P21" s="29" t="s">
        <v>50</v>
      </c>
      <c r="Q21" s="29" t="s">
        <v>50</v>
      </c>
      <c r="R21" s="29" t="s">
        <v>50</v>
      </c>
      <c r="S21" s="29" t="s">
        <v>50</v>
      </c>
      <c r="T21" s="29" t="s">
        <v>50</v>
      </c>
      <c r="U21" s="29" t="s">
        <v>50</v>
      </c>
      <c r="V21" s="29" t="s">
        <v>50</v>
      </c>
      <c r="W21" s="29" t="s">
        <v>50</v>
      </c>
      <c r="X21" s="29" t="s">
        <v>50</v>
      </c>
      <c r="Y21" s="29" t="s">
        <v>50</v>
      </c>
      <c r="Z21" s="29" t="s">
        <v>50</v>
      </c>
      <c r="AA21" s="29" t="s">
        <v>50</v>
      </c>
      <c r="AB21" s="29" t="s">
        <v>50</v>
      </c>
      <c r="AC21" s="29" t="s">
        <v>50</v>
      </c>
      <c r="AD21" s="29" t="s">
        <v>50</v>
      </c>
      <c r="AE21" s="29" t="s">
        <v>50</v>
      </c>
      <c r="AF21" s="29" t="s">
        <v>50</v>
      </c>
      <c r="AG21" s="29" t="s">
        <v>50</v>
      </c>
      <c r="AH21" s="29" t="s">
        <v>50</v>
      </c>
      <c r="AI21" s="30">
        <f>SUM(AK21+AM21+AO21+AQ21)</f>
        <v>45440.3</v>
      </c>
      <c r="AJ21" s="30">
        <f>SUM(AL21+AN21+AP21+AR21)</f>
        <v>33590.600000000006</v>
      </c>
      <c r="AK21" s="31">
        <f>SUM(AK23:AK36)</f>
        <v>0</v>
      </c>
      <c r="AL21" s="31">
        <f t="shared" ref="AL21:AR21" si="13">SUM(AL23:AL36)</f>
        <v>0</v>
      </c>
      <c r="AM21" s="31">
        <f t="shared" si="13"/>
        <v>12283.8</v>
      </c>
      <c r="AN21" s="31">
        <f t="shared" si="13"/>
        <v>10835.400000000001</v>
      </c>
      <c r="AO21" s="31">
        <f t="shared" si="13"/>
        <v>0</v>
      </c>
      <c r="AP21" s="31">
        <f t="shared" si="13"/>
        <v>0</v>
      </c>
      <c r="AQ21" s="31">
        <f t="shared" si="13"/>
        <v>33156.5</v>
      </c>
      <c r="AR21" s="31">
        <f t="shared" si="13"/>
        <v>22755.200000000001</v>
      </c>
      <c r="AS21" s="32">
        <f>SUM(AT21:AW21)</f>
        <v>23480.3</v>
      </c>
      <c r="AT21" s="31">
        <f t="shared" ref="AT21:AW21" si="14">SUM(AT23:AT36)</f>
        <v>0</v>
      </c>
      <c r="AU21" s="31">
        <f t="shared" si="14"/>
        <v>0</v>
      </c>
      <c r="AV21" s="31">
        <f t="shared" si="14"/>
        <v>0</v>
      </c>
      <c r="AW21" s="31">
        <f t="shared" si="14"/>
        <v>23480.3</v>
      </c>
      <c r="AX21" s="32">
        <f>SUM(AY21:BB21)</f>
        <v>23708.3</v>
      </c>
      <c r="AY21" s="31">
        <f t="shared" ref="AY21:BB21" si="15">SUM(AY23:AY36)</f>
        <v>0</v>
      </c>
      <c r="AZ21" s="31">
        <f t="shared" si="15"/>
        <v>0</v>
      </c>
      <c r="BA21" s="31">
        <f t="shared" si="15"/>
        <v>0</v>
      </c>
      <c r="BB21" s="31">
        <f t="shared" si="15"/>
        <v>23708.3</v>
      </c>
      <c r="BC21" s="32">
        <f>SUM(BD21:BG21)</f>
        <v>22128.699999999997</v>
      </c>
      <c r="BD21" s="31">
        <f t="shared" ref="BD21:BG21" si="16">SUM(BD23:BD36)</f>
        <v>0</v>
      </c>
      <c r="BE21" s="31">
        <f t="shared" si="16"/>
        <v>0</v>
      </c>
      <c r="BF21" s="31">
        <f t="shared" si="16"/>
        <v>0</v>
      </c>
      <c r="BG21" s="31">
        <f t="shared" si="16"/>
        <v>22128.699999999997</v>
      </c>
      <c r="BH21" s="32">
        <f>SUM(BJ21+BL21+BN21+BP21)</f>
        <v>31079.699999999993</v>
      </c>
      <c r="BI21" s="32">
        <f>SUM(BK21+BM21+BO21+BQ21)</f>
        <v>27972</v>
      </c>
      <c r="BJ21" s="31">
        <f t="shared" ref="BJ21:BQ21" si="17">SUM(BJ23:BJ36)</f>
        <v>0</v>
      </c>
      <c r="BK21" s="31">
        <f t="shared" si="17"/>
        <v>0</v>
      </c>
      <c r="BL21" s="31">
        <f t="shared" si="17"/>
        <v>7145.2999999999993</v>
      </c>
      <c r="BM21" s="31">
        <f t="shared" si="17"/>
        <v>7035.5</v>
      </c>
      <c r="BN21" s="31">
        <f t="shared" si="17"/>
        <v>0</v>
      </c>
      <c r="BO21" s="31">
        <f t="shared" si="17"/>
        <v>0</v>
      </c>
      <c r="BP21" s="31">
        <f t="shared" si="17"/>
        <v>23934.399999999994</v>
      </c>
      <c r="BQ21" s="31">
        <f t="shared" si="17"/>
        <v>20936.5</v>
      </c>
      <c r="BR21" s="32">
        <f>SUM(BS21:BV21)</f>
        <v>22145.7</v>
      </c>
      <c r="BS21" s="31">
        <f t="shared" ref="BS21:BV21" si="18">SUM(BS23:BS36)</f>
        <v>0</v>
      </c>
      <c r="BT21" s="31">
        <f t="shared" si="18"/>
        <v>0</v>
      </c>
      <c r="BU21" s="31">
        <f t="shared" si="18"/>
        <v>0</v>
      </c>
      <c r="BV21" s="31">
        <f t="shared" si="18"/>
        <v>22145.7</v>
      </c>
      <c r="BW21" s="32">
        <f>SUM(BX21:CA21)</f>
        <v>23524.2</v>
      </c>
      <c r="BX21" s="31">
        <f t="shared" ref="BX21:CA21" si="19">SUM(BX23:BX36)</f>
        <v>0</v>
      </c>
      <c r="BY21" s="31">
        <f t="shared" si="19"/>
        <v>0</v>
      </c>
      <c r="BZ21" s="31">
        <f t="shared" si="19"/>
        <v>0</v>
      </c>
      <c r="CA21" s="31">
        <f t="shared" si="19"/>
        <v>23524.2</v>
      </c>
      <c r="CB21" s="32">
        <f>SUM(CC21:CF21)</f>
        <v>21943.1</v>
      </c>
      <c r="CC21" s="31">
        <f t="shared" ref="CC21:CF21" si="20">SUM(CC23:CC36)</f>
        <v>0</v>
      </c>
      <c r="CD21" s="31">
        <f t="shared" si="20"/>
        <v>0</v>
      </c>
      <c r="CE21" s="31">
        <f t="shared" si="20"/>
        <v>0</v>
      </c>
      <c r="CF21" s="31">
        <f t="shared" si="20"/>
        <v>21943.1</v>
      </c>
    </row>
    <row r="22" spans="1:84">
      <c r="A22" s="34" t="s">
        <v>51</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row>
    <row r="23" spans="1:84" ht="56.25">
      <c r="A23" s="34" t="s">
        <v>56</v>
      </c>
      <c r="B23" s="35" t="s">
        <v>57</v>
      </c>
      <c r="C23" s="35" t="s">
        <v>58</v>
      </c>
      <c r="D23" s="35" t="s">
        <v>59</v>
      </c>
      <c r="E23" s="35" t="s">
        <v>60</v>
      </c>
      <c r="F23" s="35"/>
      <c r="G23" s="35"/>
      <c r="H23" s="35"/>
      <c r="I23" s="35"/>
      <c r="J23" s="35"/>
      <c r="K23" s="35"/>
      <c r="L23" s="35"/>
      <c r="M23" s="35"/>
      <c r="N23" s="35"/>
      <c r="O23" s="35"/>
      <c r="P23" s="35"/>
      <c r="Q23" s="35"/>
      <c r="R23" s="35"/>
      <c r="S23" s="35"/>
      <c r="T23" s="35"/>
      <c r="U23" s="35"/>
      <c r="V23" s="35"/>
      <c r="W23" s="35"/>
      <c r="X23" s="35"/>
      <c r="Y23" s="35"/>
      <c r="Z23" s="35"/>
      <c r="AA23" s="35"/>
      <c r="AB23" s="35"/>
      <c r="AC23" s="39" t="s">
        <v>61</v>
      </c>
      <c r="AD23" s="35" t="s">
        <v>62</v>
      </c>
      <c r="AE23" s="35" t="s">
        <v>63</v>
      </c>
      <c r="AF23" s="35" t="s">
        <v>64</v>
      </c>
      <c r="AG23" s="35" t="s">
        <v>65</v>
      </c>
      <c r="AH23" s="35" t="s">
        <v>66</v>
      </c>
      <c r="AI23" s="40">
        <f>SUM(AK23+AM23+AO23+AQ23)</f>
        <v>951.8</v>
      </c>
      <c r="AJ23" s="40">
        <f>SUM(AL23+AN23+AP23+AR23)</f>
        <v>417.9</v>
      </c>
      <c r="AK23" s="41">
        <v>0</v>
      </c>
      <c r="AL23" s="41">
        <v>0</v>
      </c>
      <c r="AM23" s="41">
        <v>0</v>
      </c>
      <c r="AN23" s="41">
        <v>0</v>
      </c>
      <c r="AO23" s="41">
        <v>0</v>
      </c>
      <c r="AP23" s="41">
        <v>0</v>
      </c>
      <c r="AQ23" s="41">
        <v>951.8</v>
      </c>
      <c r="AR23" s="41">
        <v>417.9</v>
      </c>
      <c r="AS23" s="32">
        <f t="shared" ref="AS23:AS37" si="21">SUM(AT23:AW23)</f>
        <v>424.8</v>
      </c>
      <c r="AT23" s="41">
        <v>0</v>
      </c>
      <c r="AU23" s="41">
        <v>0</v>
      </c>
      <c r="AV23" s="41">
        <v>0</v>
      </c>
      <c r="AW23" s="41">
        <v>424.8</v>
      </c>
      <c r="AX23" s="32">
        <f t="shared" ref="AX23:AX69" si="22">SUM(AY23:BB23)</f>
        <v>158.30000000000001</v>
      </c>
      <c r="AY23" s="41">
        <v>0</v>
      </c>
      <c r="AZ23" s="41">
        <v>0</v>
      </c>
      <c r="BA23" s="41">
        <v>0</v>
      </c>
      <c r="BB23" s="41">
        <v>158.30000000000001</v>
      </c>
      <c r="BC23" s="32">
        <f t="shared" ref="BC23:BC69" si="23">SUM(BD23:BG23)</f>
        <v>159.1</v>
      </c>
      <c r="BD23" s="41">
        <v>0</v>
      </c>
      <c r="BE23" s="41">
        <v>0</v>
      </c>
      <c r="BF23" s="41">
        <v>0</v>
      </c>
      <c r="BG23" s="41">
        <v>159.1</v>
      </c>
      <c r="BH23" s="32">
        <f t="shared" ref="BH23:BI69" si="24">SUM(BJ23+BL23+BN23+BP23)</f>
        <v>938.4</v>
      </c>
      <c r="BI23" s="32">
        <f t="shared" si="24"/>
        <v>404.5</v>
      </c>
      <c r="BJ23" s="41">
        <v>0</v>
      </c>
      <c r="BK23" s="41">
        <v>0</v>
      </c>
      <c r="BL23" s="41">
        <v>0</v>
      </c>
      <c r="BM23" s="41">
        <v>0</v>
      </c>
      <c r="BN23" s="41">
        <v>0</v>
      </c>
      <c r="BO23" s="41">
        <v>0</v>
      </c>
      <c r="BP23" s="41">
        <v>938.4</v>
      </c>
      <c r="BQ23" s="41">
        <v>404.5</v>
      </c>
      <c r="BR23" s="32">
        <f t="shared" ref="BR23:BR69" si="25">SUM(BS23:BV23)</f>
        <v>424.8</v>
      </c>
      <c r="BS23" s="41">
        <v>0</v>
      </c>
      <c r="BT23" s="41">
        <v>0</v>
      </c>
      <c r="BU23" s="41">
        <v>0</v>
      </c>
      <c r="BV23" s="41">
        <v>424.8</v>
      </c>
      <c r="BW23" s="32">
        <f t="shared" ref="BW23:BW69" si="26">SUM(BX23:CA23)</f>
        <v>158.30000000000001</v>
      </c>
      <c r="BX23" s="41">
        <v>0</v>
      </c>
      <c r="BY23" s="41">
        <v>0</v>
      </c>
      <c r="BZ23" s="41">
        <v>0</v>
      </c>
      <c r="CA23" s="41">
        <v>158.30000000000001</v>
      </c>
      <c r="CB23" s="32">
        <f t="shared" ref="CB23:CB69" si="27">SUM(CC23:CF23)</f>
        <v>159.1</v>
      </c>
      <c r="CC23" s="41">
        <v>0</v>
      </c>
      <c r="CD23" s="41">
        <v>0</v>
      </c>
      <c r="CE23" s="41">
        <v>0</v>
      </c>
      <c r="CF23" s="41">
        <v>159.1</v>
      </c>
    </row>
    <row r="24" spans="1:84" ht="123.75">
      <c r="A24" s="34" t="s">
        <v>67</v>
      </c>
      <c r="B24" s="35" t="s">
        <v>68</v>
      </c>
      <c r="C24" s="39" t="s">
        <v>69</v>
      </c>
      <c r="D24" s="35" t="s">
        <v>70</v>
      </c>
      <c r="E24" s="35" t="s">
        <v>71</v>
      </c>
      <c r="F24" s="35"/>
      <c r="G24" s="35"/>
      <c r="H24" s="35"/>
      <c r="I24" s="35"/>
      <c r="J24" s="35"/>
      <c r="K24" s="35"/>
      <c r="L24" s="35"/>
      <c r="M24" s="35"/>
      <c r="N24" s="35"/>
      <c r="O24" s="35"/>
      <c r="P24" s="35"/>
      <c r="Q24" s="35"/>
      <c r="R24" s="35"/>
      <c r="S24" s="35"/>
      <c r="T24" s="35"/>
      <c r="U24" s="35"/>
      <c r="V24" s="35"/>
      <c r="W24" s="35" t="s">
        <v>72</v>
      </c>
      <c r="X24" s="35" t="s">
        <v>62</v>
      </c>
      <c r="Y24" s="35" t="s">
        <v>73</v>
      </c>
      <c r="Z24" s="35"/>
      <c r="AA24" s="35"/>
      <c r="AB24" s="35"/>
      <c r="AC24" s="39" t="s">
        <v>74</v>
      </c>
      <c r="AD24" s="35" t="s">
        <v>75</v>
      </c>
      <c r="AE24" s="35" t="s">
        <v>76</v>
      </c>
      <c r="AF24" s="35" t="s">
        <v>77</v>
      </c>
      <c r="AG24" s="35" t="s">
        <v>78</v>
      </c>
      <c r="AH24" s="35" t="s">
        <v>79</v>
      </c>
      <c r="AI24" s="40">
        <f t="shared" ref="AI24:AJ69" si="28">SUM(AK24+AM24+AO24+AQ24)</f>
        <v>9421.6</v>
      </c>
      <c r="AJ24" s="40">
        <f t="shared" si="28"/>
        <v>6390.2</v>
      </c>
      <c r="AK24" s="41">
        <v>0</v>
      </c>
      <c r="AL24" s="41">
        <v>0</v>
      </c>
      <c r="AM24" s="41">
        <v>0</v>
      </c>
      <c r="AN24" s="41">
        <v>0</v>
      </c>
      <c r="AO24" s="41">
        <v>0</v>
      </c>
      <c r="AP24" s="41">
        <v>0</v>
      </c>
      <c r="AQ24" s="41">
        <v>9421.6</v>
      </c>
      <c r="AR24" s="41">
        <v>6390.2</v>
      </c>
      <c r="AS24" s="32">
        <f t="shared" si="21"/>
        <v>4226.6000000000004</v>
      </c>
      <c r="AT24" s="41">
        <v>0</v>
      </c>
      <c r="AU24" s="41">
        <v>0</v>
      </c>
      <c r="AV24" s="41">
        <v>0</v>
      </c>
      <c r="AW24" s="41">
        <v>4226.6000000000004</v>
      </c>
      <c r="AX24" s="32">
        <f t="shared" si="22"/>
        <v>2366.6</v>
      </c>
      <c r="AY24" s="41">
        <v>0</v>
      </c>
      <c r="AZ24" s="41">
        <v>0</v>
      </c>
      <c r="BA24" s="41">
        <v>0</v>
      </c>
      <c r="BB24" s="41">
        <v>2366.6</v>
      </c>
      <c r="BC24" s="32">
        <f t="shared" si="23"/>
        <v>1846.6</v>
      </c>
      <c r="BD24" s="41">
        <v>0</v>
      </c>
      <c r="BE24" s="41">
        <v>0</v>
      </c>
      <c r="BF24" s="41">
        <v>0</v>
      </c>
      <c r="BG24" s="41">
        <v>1846.6</v>
      </c>
      <c r="BH24" s="32">
        <f t="shared" si="24"/>
        <v>4739</v>
      </c>
      <c r="BI24" s="32">
        <f t="shared" si="24"/>
        <v>4716.2</v>
      </c>
      <c r="BJ24" s="41">
        <v>0</v>
      </c>
      <c r="BK24" s="41">
        <v>0</v>
      </c>
      <c r="BL24" s="41">
        <v>0</v>
      </c>
      <c r="BM24" s="41">
        <v>0</v>
      </c>
      <c r="BN24" s="41">
        <v>0</v>
      </c>
      <c r="BO24" s="41">
        <v>0</v>
      </c>
      <c r="BP24" s="41">
        <v>4739</v>
      </c>
      <c r="BQ24" s="41">
        <v>4716.2</v>
      </c>
      <c r="BR24" s="32">
        <f t="shared" si="25"/>
        <v>3226.6</v>
      </c>
      <c r="BS24" s="41">
        <v>0</v>
      </c>
      <c r="BT24" s="41">
        <v>0</v>
      </c>
      <c r="BU24" s="41">
        <v>0</v>
      </c>
      <c r="BV24" s="41">
        <v>3226.6</v>
      </c>
      <c r="BW24" s="32">
        <f t="shared" si="26"/>
        <v>2366.6</v>
      </c>
      <c r="BX24" s="41">
        <v>0</v>
      </c>
      <c r="BY24" s="41">
        <v>0</v>
      </c>
      <c r="BZ24" s="41">
        <v>0</v>
      </c>
      <c r="CA24" s="41">
        <v>2366.6</v>
      </c>
      <c r="CB24" s="32">
        <f t="shared" si="27"/>
        <v>1846.6</v>
      </c>
      <c r="CC24" s="41">
        <v>0</v>
      </c>
      <c r="CD24" s="41">
        <v>0</v>
      </c>
      <c r="CE24" s="41">
        <v>0</v>
      </c>
      <c r="CF24" s="41">
        <v>1846.6</v>
      </c>
    </row>
    <row r="25" spans="1:84" ht="157.5">
      <c r="A25" s="42" t="s">
        <v>80</v>
      </c>
      <c r="B25" s="35" t="s">
        <v>81</v>
      </c>
      <c r="C25" s="39" t="s">
        <v>82</v>
      </c>
      <c r="D25" s="35" t="s">
        <v>83</v>
      </c>
      <c r="E25" s="35" t="s">
        <v>84</v>
      </c>
      <c r="F25" s="35"/>
      <c r="G25" s="35"/>
      <c r="H25" s="35"/>
      <c r="I25" s="35"/>
      <c r="J25" s="35"/>
      <c r="K25" s="35"/>
      <c r="L25" s="35"/>
      <c r="M25" s="35"/>
      <c r="N25" s="35"/>
      <c r="O25" s="35"/>
      <c r="P25" s="35"/>
      <c r="Q25" s="35"/>
      <c r="R25" s="35"/>
      <c r="S25" s="35"/>
      <c r="T25" s="35"/>
      <c r="U25" s="35"/>
      <c r="V25" s="35"/>
      <c r="W25" s="35" t="s">
        <v>85</v>
      </c>
      <c r="X25" s="35" t="s">
        <v>62</v>
      </c>
      <c r="Y25" s="35" t="s">
        <v>86</v>
      </c>
      <c r="Z25" s="35"/>
      <c r="AA25" s="35"/>
      <c r="AB25" s="35"/>
      <c r="AC25" s="39" t="s">
        <v>87</v>
      </c>
      <c r="AD25" s="35" t="s">
        <v>88</v>
      </c>
      <c r="AE25" s="35" t="s">
        <v>89</v>
      </c>
      <c r="AF25" s="35" t="s">
        <v>90</v>
      </c>
      <c r="AG25" s="35" t="s">
        <v>91</v>
      </c>
      <c r="AH25" s="35" t="s">
        <v>92</v>
      </c>
      <c r="AI25" s="40">
        <f t="shared" si="28"/>
        <v>12564.099999999999</v>
      </c>
      <c r="AJ25" s="40">
        <f t="shared" si="28"/>
        <v>10792.400000000001</v>
      </c>
      <c r="AK25" s="41">
        <v>0</v>
      </c>
      <c r="AL25" s="41">
        <v>0</v>
      </c>
      <c r="AM25" s="41">
        <v>5615.9</v>
      </c>
      <c r="AN25" s="41">
        <v>5613</v>
      </c>
      <c r="AO25" s="41">
        <v>0</v>
      </c>
      <c r="AP25" s="41">
        <v>0</v>
      </c>
      <c r="AQ25" s="41">
        <f>SUM(4682.4+624.9+593.2+848.6+199.1)</f>
        <v>6948.2</v>
      </c>
      <c r="AR25" s="41">
        <f>SUM(3818.9+624.6+536.8+199.1)</f>
        <v>5179.4000000000005</v>
      </c>
      <c r="AS25" s="32">
        <f t="shared" si="21"/>
        <v>6223.3</v>
      </c>
      <c r="AT25" s="41">
        <v>0</v>
      </c>
      <c r="AU25" s="41">
        <v>0</v>
      </c>
      <c r="AV25" s="41">
        <v>0</v>
      </c>
      <c r="AW25" s="41">
        <v>6223.3</v>
      </c>
      <c r="AX25" s="32">
        <f t="shared" si="22"/>
        <v>8390.7000000000007</v>
      </c>
      <c r="AY25" s="41">
        <v>0</v>
      </c>
      <c r="AZ25" s="41">
        <v>0</v>
      </c>
      <c r="BA25" s="41">
        <v>0</v>
      </c>
      <c r="BB25" s="41">
        <v>8390.7000000000007</v>
      </c>
      <c r="BC25" s="32">
        <f t="shared" si="23"/>
        <v>7001.7</v>
      </c>
      <c r="BD25" s="41">
        <v>0</v>
      </c>
      <c r="BE25" s="41">
        <v>0</v>
      </c>
      <c r="BF25" s="41">
        <v>0</v>
      </c>
      <c r="BG25" s="41">
        <v>7001.7</v>
      </c>
      <c r="BH25" s="32">
        <f t="shared" si="24"/>
        <v>11922.599999999999</v>
      </c>
      <c r="BI25" s="32">
        <f t="shared" si="24"/>
        <v>10792.400000000001</v>
      </c>
      <c r="BJ25" s="41">
        <v>0</v>
      </c>
      <c r="BK25" s="41">
        <v>0</v>
      </c>
      <c r="BL25" s="41">
        <v>5615.9</v>
      </c>
      <c r="BM25" s="41">
        <v>5613</v>
      </c>
      <c r="BN25" s="41">
        <v>0</v>
      </c>
      <c r="BO25" s="41">
        <v>0</v>
      </c>
      <c r="BP25" s="41">
        <f>SUM(4682.4+624.9+593.2+207.1+199.1)</f>
        <v>6306.7</v>
      </c>
      <c r="BQ25" s="41">
        <f>SUM(3818.9+624.6+536.8+199.1)</f>
        <v>5179.4000000000005</v>
      </c>
      <c r="BR25" s="32">
        <f t="shared" si="25"/>
        <v>6040.7</v>
      </c>
      <c r="BS25" s="41">
        <v>0</v>
      </c>
      <c r="BT25" s="41">
        <v>0</v>
      </c>
      <c r="BU25" s="41">
        <v>0</v>
      </c>
      <c r="BV25" s="41">
        <v>6040.7</v>
      </c>
      <c r="BW25" s="32">
        <f t="shared" si="26"/>
        <v>8206.6</v>
      </c>
      <c r="BX25" s="41">
        <v>0</v>
      </c>
      <c r="BY25" s="41">
        <v>0</v>
      </c>
      <c r="BZ25" s="41">
        <v>0</v>
      </c>
      <c r="CA25" s="41">
        <v>8206.6</v>
      </c>
      <c r="CB25" s="32">
        <f t="shared" si="27"/>
        <v>6816.1</v>
      </c>
      <c r="CC25" s="41">
        <v>0</v>
      </c>
      <c r="CD25" s="41">
        <v>0</v>
      </c>
      <c r="CE25" s="41">
        <v>0</v>
      </c>
      <c r="CF25" s="41">
        <v>6816.1</v>
      </c>
    </row>
    <row r="26" spans="1:84" ht="101.25">
      <c r="A26" s="42" t="s">
        <v>93</v>
      </c>
      <c r="B26" s="35" t="s">
        <v>94</v>
      </c>
      <c r="C26" s="35" t="s">
        <v>95</v>
      </c>
      <c r="D26" s="35" t="s">
        <v>96</v>
      </c>
      <c r="E26" s="35" t="s">
        <v>97</v>
      </c>
      <c r="F26" s="35"/>
      <c r="G26" s="35"/>
      <c r="H26" s="35"/>
      <c r="I26" s="35"/>
      <c r="J26" s="35"/>
      <c r="K26" s="35"/>
      <c r="L26" s="35"/>
      <c r="M26" s="35"/>
      <c r="N26" s="35"/>
      <c r="O26" s="35"/>
      <c r="P26" s="35"/>
      <c r="Q26" s="35"/>
      <c r="R26" s="35"/>
      <c r="S26" s="35"/>
      <c r="T26" s="35"/>
      <c r="U26" s="35"/>
      <c r="V26" s="35"/>
      <c r="W26" s="35"/>
      <c r="X26" s="35"/>
      <c r="Y26" s="35"/>
      <c r="Z26" s="35" t="s">
        <v>98</v>
      </c>
      <c r="AA26" s="35" t="s">
        <v>62</v>
      </c>
      <c r="AB26" s="35" t="s">
        <v>99</v>
      </c>
      <c r="AC26" s="35" t="s">
        <v>100</v>
      </c>
      <c r="AD26" s="35" t="s">
        <v>62</v>
      </c>
      <c r="AE26" s="35" t="s">
        <v>101</v>
      </c>
      <c r="AF26" s="35" t="s">
        <v>102</v>
      </c>
      <c r="AG26" s="35" t="s">
        <v>103</v>
      </c>
      <c r="AH26" s="35" t="s">
        <v>104</v>
      </c>
      <c r="AI26" s="40">
        <f t="shared" si="28"/>
        <v>458.5</v>
      </c>
      <c r="AJ26" s="40">
        <f t="shared" si="28"/>
        <v>458.5</v>
      </c>
      <c r="AK26" s="41">
        <v>0</v>
      </c>
      <c r="AL26" s="41">
        <v>0</v>
      </c>
      <c r="AM26" s="41">
        <v>0</v>
      </c>
      <c r="AN26" s="41">
        <v>0</v>
      </c>
      <c r="AO26" s="41">
        <v>0</v>
      </c>
      <c r="AP26" s="41">
        <v>0</v>
      </c>
      <c r="AQ26" s="41">
        <v>458.5</v>
      </c>
      <c r="AR26" s="41">
        <v>458.5</v>
      </c>
      <c r="AS26" s="32">
        <f t="shared" si="21"/>
        <v>564.4</v>
      </c>
      <c r="AT26" s="41">
        <v>0</v>
      </c>
      <c r="AU26" s="41">
        <v>0</v>
      </c>
      <c r="AV26" s="41">
        <v>0</v>
      </c>
      <c r="AW26" s="41">
        <v>564.4</v>
      </c>
      <c r="AX26" s="32">
        <f t="shared" si="22"/>
        <v>564.4</v>
      </c>
      <c r="AY26" s="41">
        <v>0</v>
      </c>
      <c r="AZ26" s="41">
        <v>0</v>
      </c>
      <c r="BA26" s="41">
        <v>0</v>
      </c>
      <c r="BB26" s="41">
        <v>564.4</v>
      </c>
      <c r="BC26" s="32">
        <f t="shared" si="23"/>
        <v>564.4</v>
      </c>
      <c r="BD26" s="41">
        <v>0</v>
      </c>
      <c r="BE26" s="41">
        <v>0</v>
      </c>
      <c r="BF26" s="41">
        <v>0</v>
      </c>
      <c r="BG26" s="41">
        <v>564.4</v>
      </c>
      <c r="BH26" s="32">
        <f t="shared" si="24"/>
        <v>458.5</v>
      </c>
      <c r="BI26" s="32">
        <f t="shared" si="24"/>
        <v>458.5</v>
      </c>
      <c r="BJ26" s="41">
        <v>0</v>
      </c>
      <c r="BK26" s="41">
        <v>0</v>
      </c>
      <c r="BL26" s="41">
        <v>0</v>
      </c>
      <c r="BM26" s="41">
        <v>0</v>
      </c>
      <c r="BN26" s="41">
        <v>0</v>
      </c>
      <c r="BO26" s="41">
        <v>0</v>
      </c>
      <c r="BP26" s="41">
        <v>458.5</v>
      </c>
      <c r="BQ26" s="41">
        <v>458.5</v>
      </c>
      <c r="BR26" s="32">
        <f t="shared" si="25"/>
        <v>564.4</v>
      </c>
      <c r="BS26" s="41">
        <v>0</v>
      </c>
      <c r="BT26" s="41">
        <v>0</v>
      </c>
      <c r="BU26" s="41">
        <v>0</v>
      </c>
      <c r="BV26" s="41">
        <v>564.4</v>
      </c>
      <c r="BW26" s="32">
        <f t="shared" si="26"/>
        <v>564.4</v>
      </c>
      <c r="BX26" s="41">
        <v>0</v>
      </c>
      <c r="BY26" s="41">
        <v>0</v>
      </c>
      <c r="BZ26" s="41">
        <v>0</v>
      </c>
      <c r="CA26" s="41">
        <v>564.4</v>
      </c>
      <c r="CB26" s="32">
        <f t="shared" si="27"/>
        <v>564.4</v>
      </c>
      <c r="CC26" s="41">
        <v>0</v>
      </c>
      <c r="CD26" s="41">
        <v>0</v>
      </c>
      <c r="CE26" s="41">
        <v>0</v>
      </c>
      <c r="CF26" s="41">
        <v>564.4</v>
      </c>
    </row>
    <row r="27" spans="1:84" ht="202.5">
      <c r="A27" s="34" t="s">
        <v>105</v>
      </c>
      <c r="B27" s="35" t="s">
        <v>106</v>
      </c>
      <c r="C27" s="39" t="s">
        <v>107</v>
      </c>
      <c r="D27" s="35" t="s">
        <v>108</v>
      </c>
      <c r="E27" s="35" t="s">
        <v>109</v>
      </c>
      <c r="F27" s="35"/>
      <c r="G27" s="35"/>
      <c r="H27" s="35"/>
      <c r="I27" s="35"/>
      <c r="J27" s="35"/>
      <c r="K27" s="35"/>
      <c r="L27" s="35"/>
      <c r="M27" s="35"/>
      <c r="N27" s="35"/>
      <c r="O27" s="35"/>
      <c r="P27" s="35"/>
      <c r="Q27" s="35"/>
      <c r="R27" s="35"/>
      <c r="S27" s="35"/>
      <c r="T27" s="35"/>
      <c r="U27" s="35"/>
      <c r="V27" s="35"/>
      <c r="W27" s="35" t="s">
        <v>110</v>
      </c>
      <c r="X27" s="35" t="s">
        <v>111</v>
      </c>
      <c r="Y27" s="35" t="s">
        <v>112</v>
      </c>
      <c r="Z27" s="35"/>
      <c r="AA27" s="35"/>
      <c r="AB27" s="35"/>
      <c r="AC27" s="39" t="s">
        <v>113</v>
      </c>
      <c r="AD27" s="35" t="s">
        <v>114</v>
      </c>
      <c r="AE27" s="35" t="s">
        <v>115</v>
      </c>
      <c r="AF27" s="35" t="s">
        <v>116</v>
      </c>
      <c r="AG27" s="35" t="s">
        <v>117</v>
      </c>
      <c r="AH27" s="35" t="s">
        <v>118</v>
      </c>
      <c r="AI27" s="40">
        <f t="shared" si="28"/>
        <v>50</v>
      </c>
      <c r="AJ27" s="40">
        <f t="shared" si="28"/>
        <v>0</v>
      </c>
      <c r="AK27" s="41">
        <v>0</v>
      </c>
      <c r="AL27" s="41">
        <v>0</v>
      </c>
      <c r="AM27" s="41">
        <v>0</v>
      </c>
      <c r="AN27" s="41">
        <v>0</v>
      </c>
      <c r="AO27" s="41">
        <v>0</v>
      </c>
      <c r="AP27" s="41">
        <v>0</v>
      </c>
      <c r="AQ27" s="41">
        <v>50</v>
      </c>
      <c r="AR27" s="41">
        <v>0</v>
      </c>
      <c r="AS27" s="32">
        <f t="shared" si="21"/>
        <v>50</v>
      </c>
      <c r="AT27" s="41">
        <v>0</v>
      </c>
      <c r="AU27" s="41">
        <v>0</v>
      </c>
      <c r="AV27" s="41">
        <v>0</v>
      </c>
      <c r="AW27" s="41">
        <v>50</v>
      </c>
      <c r="AX27" s="32">
        <f t="shared" si="22"/>
        <v>50</v>
      </c>
      <c r="AY27" s="41">
        <v>0</v>
      </c>
      <c r="AZ27" s="41">
        <v>0</v>
      </c>
      <c r="BA27" s="41">
        <v>0</v>
      </c>
      <c r="BB27" s="41">
        <v>50</v>
      </c>
      <c r="BC27" s="32">
        <f t="shared" si="23"/>
        <v>50</v>
      </c>
      <c r="BD27" s="41">
        <v>0</v>
      </c>
      <c r="BE27" s="41">
        <v>0</v>
      </c>
      <c r="BF27" s="41">
        <v>0</v>
      </c>
      <c r="BG27" s="41">
        <v>50</v>
      </c>
      <c r="BH27" s="32">
        <f t="shared" si="24"/>
        <v>50</v>
      </c>
      <c r="BI27" s="32">
        <f t="shared" si="24"/>
        <v>0</v>
      </c>
      <c r="BJ27" s="41">
        <v>0</v>
      </c>
      <c r="BK27" s="41">
        <v>0</v>
      </c>
      <c r="BL27" s="41">
        <v>0</v>
      </c>
      <c r="BM27" s="41">
        <v>0</v>
      </c>
      <c r="BN27" s="41">
        <v>0</v>
      </c>
      <c r="BO27" s="41">
        <v>0</v>
      </c>
      <c r="BP27" s="41">
        <v>50</v>
      </c>
      <c r="BQ27" s="41">
        <v>0</v>
      </c>
      <c r="BR27" s="32">
        <f t="shared" si="25"/>
        <v>50</v>
      </c>
      <c r="BS27" s="41">
        <v>0</v>
      </c>
      <c r="BT27" s="41">
        <v>0</v>
      </c>
      <c r="BU27" s="41">
        <v>0</v>
      </c>
      <c r="BV27" s="41">
        <v>50</v>
      </c>
      <c r="BW27" s="32">
        <f t="shared" si="26"/>
        <v>50</v>
      </c>
      <c r="BX27" s="41">
        <v>0</v>
      </c>
      <c r="BY27" s="41">
        <v>0</v>
      </c>
      <c r="BZ27" s="41">
        <v>0</v>
      </c>
      <c r="CA27" s="41">
        <v>50</v>
      </c>
      <c r="CB27" s="32">
        <f t="shared" si="27"/>
        <v>50</v>
      </c>
      <c r="CC27" s="41">
        <v>0</v>
      </c>
      <c r="CD27" s="41">
        <v>0</v>
      </c>
      <c r="CE27" s="41">
        <v>0</v>
      </c>
      <c r="CF27" s="41">
        <v>50</v>
      </c>
    </row>
    <row r="28" spans="1:84" ht="123.75">
      <c r="A28" s="34" t="s">
        <v>119</v>
      </c>
      <c r="B28" s="35" t="s">
        <v>120</v>
      </c>
      <c r="C28" s="35" t="s">
        <v>121</v>
      </c>
      <c r="D28" s="35" t="s">
        <v>122</v>
      </c>
      <c r="E28" s="35" t="s">
        <v>123</v>
      </c>
      <c r="F28" s="35"/>
      <c r="G28" s="35"/>
      <c r="H28" s="35"/>
      <c r="I28" s="35"/>
      <c r="J28" s="35"/>
      <c r="K28" s="35"/>
      <c r="L28" s="35"/>
      <c r="M28" s="35"/>
      <c r="N28" s="35"/>
      <c r="O28" s="35"/>
      <c r="P28" s="35"/>
      <c r="Q28" s="35"/>
      <c r="R28" s="35"/>
      <c r="S28" s="35"/>
      <c r="T28" s="35"/>
      <c r="U28" s="35"/>
      <c r="V28" s="35"/>
      <c r="W28" s="35" t="s">
        <v>124</v>
      </c>
      <c r="X28" s="35" t="s">
        <v>125</v>
      </c>
      <c r="Y28" s="35" t="s">
        <v>126</v>
      </c>
      <c r="Z28" s="35" t="s">
        <v>127</v>
      </c>
      <c r="AA28" s="35" t="s">
        <v>62</v>
      </c>
      <c r="AB28" s="35" t="s">
        <v>128</v>
      </c>
      <c r="AC28" s="39" t="s">
        <v>129</v>
      </c>
      <c r="AD28" s="35" t="s">
        <v>88</v>
      </c>
      <c r="AE28" s="35" t="s">
        <v>130</v>
      </c>
      <c r="AF28" s="35" t="s">
        <v>116</v>
      </c>
      <c r="AG28" s="35" t="s">
        <v>131</v>
      </c>
      <c r="AH28" s="35" t="s">
        <v>132</v>
      </c>
      <c r="AI28" s="40">
        <f t="shared" si="28"/>
        <v>654.70000000000005</v>
      </c>
      <c r="AJ28" s="40">
        <f t="shared" si="28"/>
        <v>604.70000000000005</v>
      </c>
      <c r="AK28" s="41">
        <v>0</v>
      </c>
      <c r="AL28" s="41">
        <v>0</v>
      </c>
      <c r="AM28" s="41">
        <v>544.20000000000005</v>
      </c>
      <c r="AN28" s="41">
        <v>544.20000000000005</v>
      </c>
      <c r="AO28" s="41">
        <v>0</v>
      </c>
      <c r="AP28" s="41">
        <v>0</v>
      </c>
      <c r="AQ28" s="41">
        <f>SUM(50+60.5)</f>
        <v>110.5</v>
      </c>
      <c r="AR28" s="41">
        <f>SUM(60.5)</f>
        <v>60.5</v>
      </c>
      <c r="AS28" s="32">
        <f t="shared" si="21"/>
        <v>95.3</v>
      </c>
      <c r="AT28" s="41">
        <v>0</v>
      </c>
      <c r="AU28" s="41">
        <v>0</v>
      </c>
      <c r="AV28" s="41">
        <v>0</v>
      </c>
      <c r="AW28" s="41">
        <v>95.3</v>
      </c>
      <c r="AX28" s="32">
        <f t="shared" si="22"/>
        <v>95.3</v>
      </c>
      <c r="AY28" s="41">
        <v>0</v>
      </c>
      <c r="AZ28" s="41">
        <v>0</v>
      </c>
      <c r="BA28" s="41">
        <v>0</v>
      </c>
      <c r="BB28" s="41">
        <v>95.3</v>
      </c>
      <c r="BC28" s="32">
        <f t="shared" si="23"/>
        <v>95.3</v>
      </c>
      <c r="BD28" s="41">
        <v>0</v>
      </c>
      <c r="BE28" s="41">
        <v>0</v>
      </c>
      <c r="BF28" s="41">
        <v>0</v>
      </c>
      <c r="BG28" s="41">
        <v>95.3</v>
      </c>
      <c r="BH28" s="32">
        <f t="shared" si="24"/>
        <v>654.70000000000005</v>
      </c>
      <c r="BI28" s="32">
        <f t="shared" si="24"/>
        <v>604.70000000000005</v>
      </c>
      <c r="BJ28" s="41">
        <v>0</v>
      </c>
      <c r="BK28" s="41">
        <v>0</v>
      </c>
      <c r="BL28" s="41">
        <v>544.20000000000005</v>
      </c>
      <c r="BM28" s="41">
        <v>544.20000000000005</v>
      </c>
      <c r="BN28" s="41">
        <v>0</v>
      </c>
      <c r="BO28" s="41">
        <v>0</v>
      </c>
      <c r="BP28" s="41">
        <v>110.5</v>
      </c>
      <c r="BQ28" s="41">
        <v>60.5</v>
      </c>
      <c r="BR28" s="32">
        <f t="shared" si="25"/>
        <v>95.3</v>
      </c>
      <c r="BS28" s="41">
        <v>0</v>
      </c>
      <c r="BT28" s="41">
        <v>0</v>
      </c>
      <c r="BU28" s="41">
        <v>0</v>
      </c>
      <c r="BV28" s="41">
        <v>95.3</v>
      </c>
      <c r="BW28" s="32">
        <f t="shared" si="26"/>
        <v>95.3</v>
      </c>
      <c r="BX28" s="41">
        <v>0</v>
      </c>
      <c r="BY28" s="41">
        <v>0</v>
      </c>
      <c r="BZ28" s="41">
        <v>0</v>
      </c>
      <c r="CA28" s="41">
        <v>95.3</v>
      </c>
      <c r="CB28" s="32">
        <f t="shared" si="27"/>
        <v>95.3</v>
      </c>
      <c r="CC28" s="41">
        <v>0</v>
      </c>
      <c r="CD28" s="41">
        <v>0</v>
      </c>
      <c r="CE28" s="41">
        <v>0</v>
      </c>
      <c r="CF28" s="41">
        <v>95.3</v>
      </c>
    </row>
    <row r="29" spans="1:84" ht="90">
      <c r="A29" s="34" t="s">
        <v>133</v>
      </c>
      <c r="B29" s="35" t="s">
        <v>134</v>
      </c>
      <c r="C29" s="35" t="s">
        <v>58</v>
      </c>
      <c r="D29" s="35" t="s">
        <v>135</v>
      </c>
      <c r="E29" s="35" t="s">
        <v>60</v>
      </c>
      <c r="F29" s="35"/>
      <c r="G29" s="35"/>
      <c r="H29" s="35"/>
      <c r="I29" s="35"/>
      <c r="J29" s="35"/>
      <c r="K29" s="35"/>
      <c r="L29" s="35"/>
      <c r="M29" s="35"/>
      <c r="N29" s="35"/>
      <c r="O29" s="35"/>
      <c r="P29" s="35"/>
      <c r="Q29" s="35"/>
      <c r="R29" s="35"/>
      <c r="S29" s="35"/>
      <c r="T29" s="35"/>
      <c r="U29" s="35"/>
      <c r="V29" s="35"/>
      <c r="W29" s="35"/>
      <c r="X29" s="35"/>
      <c r="Y29" s="35"/>
      <c r="Z29" s="35"/>
      <c r="AA29" s="35"/>
      <c r="AB29" s="35"/>
      <c r="AC29" s="39" t="s">
        <v>136</v>
      </c>
      <c r="AD29" s="35" t="s">
        <v>62</v>
      </c>
      <c r="AE29" s="35" t="s">
        <v>137</v>
      </c>
      <c r="AF29" s="35" t="s">
        <v>138</v>
      </c>
      <c r="AG29" s="35" t="s">
        <v>78</v>
      </c>
      <c r="AH29" s="35" t="s">
        <v>79</v>
      </c>
      <c r="AI29" s="40">
        <f t="shared" si="28"/>
        <v>992.1</v>
      </c>
      <c r="AJ29" s="40">
        <f t="shared" si="28"/>
        <v>992.1</v>
      </c>
      <c r="AK29" s="41">
        <v>0</v>
      </c>
      <c r="AL29" s="41">
        <v>0</v>
      </c>
      <c r="AM29" s="41">
        <v>0</v>
      </c>
      <c r="AN29" s="41">
        <v>0</v>
      </c>
      <c r="AO29" s="41">
        <v>0</v>
      </c>
      <c r="AP29" s="41">
        <v>0</v>
      </c>
      <c r="AQ29" s="41">
        <v>992.1</v>
      </c>
      <c r="AR29" s="41">
        <v>992.1</v>
      </c>
      <c r="AS29" s="32">
        <f t="shared" si="21"/>
        <v>825.4</v>
      </c>
      <c r="AT29" s="41">
        <v>0</v>
      </c>
      <c r="AU29" s="41">
        <v>0</v>
      </c>
      <c r="AV29" s="41">
        <v>0</v>
      </c>
      <c r="AW29" s="41">
        <v>825.4</v>
      </c>
      <c r="AX29" s="32">
        <f t="shared" si="22"/>
        <v>825.4</v>
      </c>
      <c r="AY29" s="41">
        <v>0</v>
      </c>
      <c r="AZ29" s="41">
        <v>0</v>
      </c>
      <c r="BA29" s="41">
        <v>0</v>
      </c>
      <c r="BB29" s="41">
        <v>825.4</v>
      </c>
      <c r="BC29" s="32">
        <f t="shared" si="23"/>
        <v>825.4</v>
      </c>
      <c r="BD29" s="41">
        <v>0</v>
      </c>
      <c r="BE29" s="41">
        <v>0</v>
      </c>
      <c r="BF29" s="41">
        <v>0</v>
      </c>
      <c r="BG29" s="41">
        <v>825.4</v>
      </c>
      <c r="BH29" s="32">
        <f t="shared" si="24"/>
        <v>992.1</v>
      </c>
      <c r="BI29" s="32">
        <f t="shared" si="24"/>
        <v>992.1</v>
      </c>
      <c r="BJ29" s="41">
        <v>0</v>
      </c>
      <c r="BK29" s="41">
        <v>0</v>
      </c>
      <c r="BL29" s="41">
        <v>0</v>
      </c>
      <c r="BM29" s="41">
        <v>0</v>
      </c>
      <c r="BN29" s="41">
        <v>0</v>
      </c>
      <c r="BO29" s="41">
        <v>0</v>
      </c>
      <c r="BP29" s="41">
        <v>992.1</v>
      </c>
      <c r="BQ29" s="41">
        <v>992.1</v>
      </c>
      <c r="BR29" s="32">
        <f t="shared" si="25"/>
        <v>825.4</v>
      </c>
      <c r="BS29" s="41">
        <v>0</v>
      </c>
      <c r="BT29" s="41">
        <v>0</v>
      </c>
      <c r="BU29" s="41">
        <v>0</v>
      </c>
      <c r="BV29" s="41">
        <v>825.4</v>
      </c>
      <c r="BW29" s="32">
        <f t="shared" si="26"/>
        <v>825.4</v>
      </c>
      <c r="BX29" s="41">
        <v>0</v>
      </c>
      <c r="BY29" s="41">
        <v>0</v>
      </c>
      <c r="BZ29" s="41">
        <v>0</v>
      </c>
      <c r="CA29" s="41">
        <v>825.4</v>
      </c>
      <c r="CB29" s="32">
        <f t="shared" si="27"/>
        <v>825.4</v>
      </c>
      <c r="CC29" s="41">
        <v>0</v>
      </c>
      <c r="CD29" s="41">
        <v>0</v>
      </c>
      <c r="CE29" s="41">
        <v>0</v>
      </c>
      <c r="CF29" s="41">
        <v>825.4</v>
      </c>
    </row>
    <row r="30" spans="1:84" ht="67.5">
      <c r="A30" s="34" t="s">
        <v>139</v>
      </c>
      <c r="B30" s="35" t="s">
        <v>140</v>
      </c>
      <c r="C30" s="35" t="s">
        <v>141</v>
      </c>
      <c r="D30" s="35" t="s">
        <v>142</v>
      </c>
      <c r="E30" s="35" t="s">
        <v>143</v>
      </c>
      <c r="F30" s="35"/>
      <c r="G30" s="35"/>
      <c r="H30" s="35"/>
      <c r="I30" s="35"/>
      <c r="J30" s="35"/>
      <c r="K30" s="35"/>
      <c r="L30" s="35"/>
      <c r="M30" s="35"/>
      <c r="N30" s="35"/>
      <c r="O30" s="35"/>
      <c r="P30" s="35"/>
      <c r="Q30" s="35"/>
      <c r="R30" s="35"/>
      <c r="S30" s="35"/>
      <c r="T30" s="35"/>
      <c r="U30" s="35"/>
      <c r="V30" s="35"/>
      <c r="W30" s="35" t="s">
        <v>144</v>
      </c>
      <c r="X30" s="35" t="s">
        <v>62</v>
      </c>
      <c r="Y30" s="35" t="s">
        <v>145</v>
      </c>
      <c r="Z30" s="35"/>
      <c r="AA30" s="35"/>
      <c r="AB30" s="35"/>
      <c r="AC30" s="35" t="s">
        <v>146</v>
      </c>
      <c r="AD30" s="35" t="s">
        <v>62</v>
      </c>
      <c r="AE30" s="35" t="s">
        <v>147</v>
      </c>
      <c r="AF30" s="35" t="s">
        <v>118</v>
      </c>
      <c r="AG30" s="35" t="s">
        <v>148</v>
      </c>
      <c r="AH30" s="35" t="s">
        <v>104</v>
      </c>
      <c r="AI30" s="40">
        <f t="shared" si="28"/>
        <v>3613.3</v>
      </c>
      <c r="AJ30" s="40">
        <f t="shared" si="28"/>
        <v>0</v>
      </c>
      <c r="AK30" s="41">
        <v>0</v>
      </c>
      <c r="AL30" s="41">
        <v>0</v>
      </c>
      <c r="AM30" s="41">
        <v>0</v>
      </c>
      <c r="AN30" s="41">
        <v>0</v>
      </c>
      <c r="AO30" s="41">
        <v>0</v>
      </c>
      <c r="AP30" s="41">
        <v>0</v>
      </c>
      <c r="AQ30" s="41">
        <v>3613.3</v>
      </c>
      <c r="AR30" s="41">
        <v>0</v>
      </c>
      <c r="AS30" s="32">
        <f t="shared" si="21"/>
        <v>0</v>
      </c>
      <c r="AT30" s="41">
        <v>0</v>
      </c>
      <c r="AU30" s="41">
        <v>0</v>
      </c>
      <c r="AV30" s="41">
        <v>0</v>
      </c>
      <c r="AW30" s="41">
        <v>0</v>
      </c>
      <c r="AX30" s="32">
        <f t="shared" si="22"/>
        <v>0</v>
      </c>
      <c r="AY30" s="41">
        <v>0</v>
      </c>
      <c r="AZ30" s="41">
        <v>0</v>
      </c>
      <c r="BA30" s="41">
        <v>0</v>
      </c>
      <c r="BB30" s="41">
        <v>0</v>
      </c>
      <c r="BC30" s="32">
        <f t="shared" si="23"/>
        <v>0</v>
      </c>
      <c r="BD30" s="41">
        <v>0</v>
      </c>
      <c r="BE30" s="41">
        <v>0</v>
      </c>
      <c r="BF30" s="41">
        <v>0</v>
      </c>
      <c r="BG30" s="41">
        <v>0</v>
      </c>
      <c r="BH30" s="32">
        <f t="shared" si="24"/>
        <v>0</v>
      </c>
      <c r="BI30" s="32">
        <f t="shared" si="24"/>
        <v>0</v>
      </c>
      <c r="BJ30" s="41">
        <v>0</v>
      </c>
      <c r="BK30" s="41">
        <v>0</v>
      </c>
      <c r="BL30" s="41">
        <v>0</v>
      </c>
      <c r="BM30" s="41">
        <v>0</v>
      </c>
      <c r="BN30" s="41">
        <v>0</v>
      </c>
      <c r="BO30" s="41">
        <v>0</v>
      </c>
      <c r="BP30" s="41">
        <v>0</v>
      </c>
      <c r="BQ30" s="41">
        <v>0</v>
      </c>
      <c r="BR30" s="32">
        <f t="shared" si="25"/>
        <v>0</v>
      </c>
      <c r="BS30" s="41">
        <v>0</v>
      </c>
      <c r="BT30" s="41">
        <v>0</v>
      </c>
      <c r="BU30" s="41">
        <v>0</v>
      </c>
      <c r="BV30" s="41">
        <v>0</v>
      </c>
      <c r="BW30" s="32">
        <f t="shared" si="26"/>
        <v>0</v>
      </c>
      <c r="BX30" s="41">
        <v>0</v>
      </c>
      <c r="BY30" s="41">
        <v>0</v>
      </c>
      <c r="BZ30" s="41">
        <v>0</v>
      </c>
      <c r="CA30" s="41">
        <v>0</v>
      </c>
      <c r="CB30" s="32">
        <f t="shared" si="27"/>
        <v>0</v>
      </c>
      <c r="CC30" s="41">
        <v>0</v>
      </c>
      <c r="CD30" s="41">
        <v>0</v>
      </c>
      <c r="CE30" s="41">
        <v>0</v>
      </c>
      <c r="CF30" s="41">
        <v>0</v>
      </c>
    </row>
    <row r="31" spans="1:84" ht="67.5">
      <c r="A31" s="34" t="s">
        <v>149</v>
      </c>
      <c r="B31" s="35" t="s">
        <v>150</v>
      </c>
      <c r="C31" s="35" t="s">
        <v>141</v>
      </c>
      <c r="D31" s="35" t="s">
        <v>142</v>
      </c>
      <c r="E31" s="35" t="s">
        <v>143</v>
      </c>
      <c r="F31" s="35"/>
      <c r="G31" s="35"/>
      <c r="H31" s="35"/>
      <c r="I31" s="35"/>
      <c r="J31" s="35"/>
      <c r="K31" s="35"/>
      <c r="L31" s="35"/>
      <c r="M31" s="35"/>
      <c r="N31" s="35"/>
      <c r="O31" s="35"/>
      <c r="P31" s="35"/>
      <c r="Q31" s="35"/>
      <c r="R31" s="35"/>
      <c r="S31" s="35"/>
      <c r="T31" s="35"/>
      <c r="U31" s="35"/>
      <c r="V31" s="35"/>
      <c r="W31" s="35" t="s">
        <v>144</v>
      </c>
      <c r="X31" s="35" t="s">
        <v>62</v>
      </c>
      <c r="Y31" s="35" t="s">
        <v>145</v>
      </c>
      <c r="Z31" s="35"/>
      <c r="AA31" s="35"/>
      <c r="AB31" s="35"/>
      <c r="AC31" s="39" t="s">
        <v>151</v>
      </c>
      <c r="AD31" s="35" t="s">
        <v>75</v>
      </c>
      <c r="AE31" s="35" t="s">
        <v>152</v>
      </c>
      <c r="AF31" s="35" t="s">
        <v>118</v>
      </c>
      <c r="AG31" s="35" t="s">
        <v>148</v>
      </c>
      <c r="AH31" s="35" t="s">
        <v>104</v>
      </c>
      <c r="AI31" s="40">
        <f t="shared" si="28"/>
        <v>40</v>
      </c>
      <c r="AJ31" s="40">
        <f t="shared" si="28"/>
        <v>40</v>
      </c>
      <c r="AK31" s="41">
        <v>0</v>
      </c>
      <c r="AL31" s="41">
        <v>0</v>
      </c>
      <c r="AM31" s="41">
        <v>0</v>
      </c>
      <c r="AN31" s="41">
        <v>0</v>
      </c>
      <c r="AO31" s="41">
        <v>0</v>
      </c>
      <c r="AP31" s="41">
        <v>0</v>
      </c>
      <c r="AQ31" s="41">
        <v>40</v>
      </c>
      <c r="AR31" s="41">
        <v>40</v>
      </c>
      <c r="AS31" s="32">
        <f t="shared" si="21"/>
        <v>55</v>
      </c>
      <c r="AT31" s="41">
        <v>0</v>
      </c>
      <c r="AU31" s="41">
        <v>0</v>
      </c>
      <c r="AV31" s="41">
        <v>0</v>
      </c>
      <c r="AW31" s="41">
        <v>55</v>
      </c>
      <c r="AX31" s="32">
        <f t="shared" si="22"/>
        <v>55.5</v>
      </c>
      <c r="AY31" s="41">
        <v>0</v>
      </c>
      <c r="AZ31" s="41">
        <v>0</v>
      </c>
      <c r="BA31" s="41">
        <v>0</v>
      </c>
      <c r="BB31" s="41">
        <v>55.5</v>
      </c>
      <c r="BC31" s="32">
        <f t="shared" si="23"/>
        <v>56.1</v>
      </c>
      <c r="BD31" s="41">
        <v>0</v>
      </c>
      <c r="BE31" s="41">
        <v>0</v>
      </c>
      <c r="BF31" s="41">
        <v>0</v>
      </c>
      <c r="BG31" s="41">
        <v>56.1</v>
      </c>
      <c r="BH31" s="32">
        <f t="shared" si="24"/>
        <v>40</v>
      </c>
      <c r="BI31" s="32">
        <f t="shared" si="24"/>
        <v>40</v>
      </c>
      <c r="BJ31" s="41">
        <v>0</v>
      </c>
      <c r="BK31" s="41">
        <v>0</v>
      </c>
      <c r="BL31" s="41">
        <v>0</v>
      </c>
      <c r="BM31" s="41">
        <v>0</v>
      </c>
      <c r="BN31" s="41">
        <v>0</v>
      </c>
      <c r="BO31" s="41">
        <v>0</v>
      </c>
      <c r="BP31" s="41">
        <v>40</v>
      </c>
      <c r="BQ31" s="41">
        <v>40</v>
      </c>
      <c r="BR31" s="32">
        <f t="shared" si="25"/>
        <v>55</v>
      </c>
      <c r="BS31" s="41">
        <v>0</v>
      </c>
      <c r="BT31" s="41">
        <v>0</v>
      </c>
      <c r="BU31" s="41">
        <v>0</v>
      </c>
      <c r="BV31" s="41">
        <v>55</v>
      </c>
      <c r="BW31" s="32">
        <f t="shared" si="26"/>
        <v>55.5</v>
      </c>
      <c r="BX31" s="41">
        <v>0</v>
      </c>
      <c r="BY31" s="41">
        <v>0</v>
      </c>
      <c r="BZ31" s="41">
        <v>0</v>
      </c>
      <c r="CA31" s="41">
        <v>55.5</v>
      </c>
      <c r="CB31" s="32">
        <f t="shared" si="27"/>
        <v>56.1</v>
      </c>
      <c r="CC31" s="41">
        <v>0</v>
      </c>
      <c r="CD31" s="41">
        <v>0</v>
      </c>
      <c r="CE31" s="41">
        <v>0</v>
      </c>
      <c r="CF31" s="41">
        <v>56.1</v>
      </c>
    </row>
    <row r="32" spans="1:84" ht="101.25">
      <c r="A32" s="34" t="s">
        <v>153</v>
      </c>
      <c r="B32" s="35" t="s">
        <v>154</v>
      </c>
      <c r="C32" s="35" t="s">
        <v>155</v>
      </c>
      <c r="D32" s="35" t="s">
        <v>156</v>
      </c>
      <c r="E32" s="35" t="s">
        <v>157</v>
      </c>
      <c r="F32" s="35"/>
      <c r="G32" s="35"/>
      <c r="H32" s="35"/>
      <c r="I32" s="35"/>
      <c r="J32" s="35"/>
      <c r="K32" s="35"/>
      <c r="L32" s="35"/>
      <c r="M32" s="35"/>
      <c r="N32" s="35"/>
      <c r="O32" s="35"/>
      <c r="P32" s="35"/>
      <c r="Q32" s="35"/>
      <c r="R32" s="35"/>
      <c r="S32" s="35"/>
      <c r="T32" s="35"/>
      <c r="U32" s="35"/>
      <c r="V32" s="35"/>
      <c r="W32" s="35" t="s">
        <v>158</v>
      </c>
      <c r="X32" s="35" t="s">
        <v>62</v>
      </c>
      <c r="Y32" s="35" t="s">
        <v>159</v>
      </c>
      <c r="Z32" s="39" t="s">
        <v>160</v>
      </c>
      <c r="AA32" s="35" t="s">
        <v>62</v>
      </c>
      <c r="AB32" s="35" t="s">
        <v>161</v>
      </c>
      <c r="AC32" s="35" t="s">
        <v>162</v>
      </c>
      <c r="AD32" s="35" t="s">
        <v>62</v>
      </c>
      <c r="AE32" s="35" t="s">
        <v>163</v>
      </c>
      <c r="AF32" s="35" t="s">
        <v>77</v>
      </c>
      <c r="AG32" s="35" t="s">
        <v>131</v>
      </c>
      <c r="AH32" s="35" t="s">
        <v>132</v>
      </c>
      <c r="AI32" s="40">
        <f t="shared" si="28"/>
        <v>8246.2999999999993</v>
      </c>
      <c r="AJ32" s="40">
        <f t="shared" si="28"/>
        <v>6907.7000000000007</v>
      </c>
      <c r="AK32" s="41">
        <v>0</v>
      </c>
      <c r="AL32" s="41">
        <v>0</v>
      </c>
      <c r="AM32" s="41">
        <v>5138.5</v>
      </c>
      <c r="AN32" s="41">
        <v>3799.9</v>
      </c>
      <c r="AO32" s="41">
        <v>0</v>
      </c>
      <c r="AP32" s="41">
        <v>0</v>
      </c>
      <c r="AQ32" s="41">
        <f>SUM(2986.5+121.3)</f>
        <v>3107.8</v>
      </c>
      <c r="AR32" s="41">
        <f>SUM(2986.5+121.3)</f>
        <v>3107.8</v>
      </c>
      <c r="AS32" s="32">
        <f t="shared" si="21"/>
        <v>3102.6</v>
      </c>
      <c r="AT32" s="41">
        <v>0</v>
      </c>
      <c r="AU32" s="41">
        <v>0</v>
      </c>
      <c r="AV32" s="41">
        <v>0</v>
      </c>
      <c r="AW32" s="41">
        <v>3102.6</v>
      </c>
      <c r="AX32" s="32">
        <f t="shared" si="22"/>
        <v>3226.7</v>
      </c>
      <c r="AY32" s="41">
        <v>0</v>
      </c>
      <c r="AZ32" s="41">
        <v>0</v>
      </c>
      <c r="BA32" s="41">
        <v>0</v>
      </c>
      <c r="BB32" s="41">
        <v>3226.7</v>
      </c>
      <c r="BC32" s="32">
        <f t="shared" si="23"/>
        <v>3355.8</v>
      </c>
      <c r="BD32" s="41">
        <v>0</v>
      </c>
      <c r="BE32" s="41">
        <v>0</v>
      </c>
      <c r="BF32" s="41">
        <v>0</v>
      </c>
      <c r="BG32" s="41">
        <v>3355.8</v>
      </c>
      <c r="BH32" s="32">
        <f t="shared" si="24"/>
        <v>2986.5</v>
      </c>
      <c r="BI32" s="32">
        <f t="shared" si="24"/>
        <v>2986.5</v>
      </c>
      <c r="BJ32" s="41">
        <v>0</v>
      </c>
      <c r="BK32" s="41">
        <v>0</v>
      </c>
      <c r="BL32" s="41">
        <v>0</v>
      </c>
      <c r="BM32" s="41">
        <v>0</v>
      </c>
      <c r="BN32" s="41">
        <v>0</v>
      </c>
      <c r="BO32" s="41">
        <v>0</v>
      </c>
      <c r="BP32" s="41">
        <v>2986.5</v>
      </c>
      <c r="BQ32" s="41">
        <v>2986.5</v>
      </c>
      <c r="BR32" s="32">
        <f t="shared" si="25"/>
        <v>3102.6</v>
      </c>
      <c r="BS32" s="41">
        <v>0</v>
      </c>
      <c r="BT32" s="41">
        <v>0</v>
      </c>
      <c r="BU32" s="41">
        <v>0</v>
      </c>
      <c r="BV32" s="41">
        <v>3102.6</v>
      </c>
      <c r="BW32" s="32">
        <f t="shared" si="26"/>
        <v>3226.7</v>
      </c>
      <c r="BX32" s="41">
        <v>0</v>
      </c>
      <c r="BY32" s="41">
        <v>0</v>
      </c>
      <c r="BZ32" s="41">
        <v>0</v>
      </c>
      <c r="CA32" s="41">
        <v>3226.7</v>
      </c>
      <c r="CB32" s="32">
        <f t="shared" si="27"/>
        <v>3355.8</v>
      </c>
      <c r="CC32" s="41">
        <v>0</v>
      </c>
      <c r="CD32" s="41">
        <v>0</v>
      </c>
      <c r="CE32" s="41">
        <v>0</v>
      </c>
      <c r="CF32" s="41">
        <v>3355.8</v>
      </c>
    </row>
    <row r="33" spans="1:84" ht="78.75">
      <c r="A33" s="42" t="s">
        <v>164</v>
      </c>
      <c r="B33" s="35" t="s">
        <v>165</v>
      </c>
      <c r="C33" s="35" t="s">
        <v>58</v>
      </c>
      <c r="D33" s="35" t="s">
        <v>166</v>
      </c>
      <c r="E33" s="35" t="s">
        <v>60</v>
      </c>
      <c r="F33" s="35"/>
      <c r="G33" s="35"/>
      <c r="H33" s="35"/>
      <c r="I33" s="35"/>
      <c r="J33" s="35"/>
      <c r="K33" s="35"/>
      <c r="L33" s="35"/>
      <c r="M33" s="35"/>
      <c r="N33" s="35"/>
      <c r="O33" s="35"/>
      <c r="P33" s="35"/>
      <c r="Q33" s="35"/>
      <c r="R33" s="35"/>
      <c r="S33" s="35"/>
      <c r="T33" s="35"/>
      <c r="U33" s="35"/>
      <c r="V33" s="35"/>
      <c r="W33" s="35"/>
      <c r="X33" s="35"/>
      <c r="Y33" s="35"/>
      <c r="Z33" s="35" t="s">
        <v>167</v>
      </c>
      <c r="AA33" s="35" t="s">
        <v>62</v>
      </c>
      <c r="AB33" s="35" t="s">
        <v>168</v>
      </c>
      <c r="AC33" s="35" t="s">
        <v>162</v>
      </c>
      <c r="AD33" s="35" t="s">
        <v>62</v>
      </c>
      <c r="AE33" s="35" t="s">
        <v>163</v>
      </c>
      <c r="AF33" s="35" t="s">
        <v>169</v>
      </c>
      <c r="AG33" s="35" t="s">
        <v>131</v>
      </c>
      <c r="AH33" s="35" t="s">
        <v>132</v>
      </c>
      <c r="AI33" s="40">
        <f t="shared" si="28"/>
        <v>7222</v>
      </c>
      <c r="AJ33" s="40">
        <f t="shared" si="28"/>
        <v>6614.6</v>
      </c>
      <c r="AK33" s="41">
        <v>0</v>
      </c>
      <c r="AL33" s="41">
        <v>0</v>
      </c>
      <c r="AM33" s="41">
        <v>797.7</v>
      </c>
      <c r="AN33" s="41">
        <v>700.1</v>
      </c>
      <c r="AO33" s="41">
        <v>0</v>
      </c>
      <c r="AP33" s="41">
        <v>0</v>
      </c>
      <c r="AQ33" s="41">
        <f>SUM(5852.9+189.8+381.6)</f>
        <v>6424.3</v>
      </c>
      <c r="AR33" s="41">
        <f>SUM(5372+179+363.5)</f>
        <v>5914.5</v>
      </c>
      <c r="AS33" s="32">
        <f t="shared" si="21"/>
        <v>7564.6</v>
      </c>
      <c r="AT33" s="41">
        <v>0</v>
      </c>
      <c r="AU33" s="41">
        <v>0</v>
      </c>
      <c r="AV33" s="41">
        <v>0</v>
      </c>
      <c r="AW33" s="41">
        <v>7564.6</v>
      </c>
      <c r="AX33" s="32">
        <f t="shared" si="22"/>
        <v>7626.5</v>
      </c>
      <c r="AY33" s="41">
        <v>0</v>
      </c>
      <c r="AZ33" s="41">
        <v>0</v>
      </c>
      <c r="BA33" s="41">
        <v>0</v>
      </c>
      <c r="BB33" s="41">
        <v>7626.5</v>
      </c>
      <c r="BC33" s="32">
        <f t="shared" si="23"/>
        <v>7824.8</v>
      </c>
      <c r="BD33" s="41">
        <v>0</v>
      </c>
      <c r="BE33" s="41">
        <v>0</v>
      </c>
      <c r="BF33" s="41">
        <v>0</v>
      </c>
      <c r="BG33" s="41">
        <v>7824.8</v>
      </c>
      <c r="BH33" s="32">
        <f t="shared" si="24"/>
        <v>7072</v>
      </c>
      <c r="BI33" s="32">
        <f t="shared" si="24"/>
        <v>6604.6</v>
      </c>
      <c r="BJ33" s="41">
        <v>0</v>
      </c>
      <c r="BK33" s="41">
        <v>0</v>
      </c>
      <c r="BL33" s="41">
        <v>797.7</v>
      </c>
      <c r="BM33" s="41">
        <v>700.1</v>
      </c>
      <c r="BN33" s="41">
        <v>0</v>
      </c>
      <c r="BO33" s="41">
        <v>0</v>
      </c>
      <c r="BP33" s="41">
        <f>SUM(5702.9+189.8+381.6)</f>
        <v>6274.3</v>
      </c>
      <c r="BQ33" s="41">
        <f>SUM(5362+179+363.5)</f>
        <v>5904.5</v>
      </c>
      <c r="BR33" s="32">
        <f t="shared" si="25"/>
        <v>7412.6</v>
      </c>
      <c r="BS33" s="41">
        <v>0</v>
      </c>
      <c r="BT33" s="41">
        <v>0</v>
      </c>
      <c r="BU33" s="41">
        <v>0</v>
      </c>
      <c r="BV33" s="41">
        <v>7412.6</v>
      </c>
      <c r="BW33" s="32">
        <f t="shared" si="26"/>
        <v>7626.5</v>
      </c>
      <c r="BX33" s="41">
        <v>0</v>
      </c>
      <c r="BY33" s="41">
        <v>0</v>
      </c>
      <c r="BZ33" s="41">
        <v>0</v>
      </c>
      <c r="CA33" s="41">
        <v>7626.5</v>
      </c>
      <c r="CB33" s="32">
        <f t="shared" si="27"/>
        <v>7824.8</v>
      </c>
      <c r="CC33" s="41">
        <v>0</v>
      </c>
      <c r="CD33" s="41">
        <v>0</v>
      </c>
      <c r="CE33" s="41">
        <v>0</v>
      </c>
      <c r="CF33" s="41">
        <v>7824.8</v>
      </c>
    </row>
    <row r="34" spans="1:84" ht="258.75">
      <c r="A34" s="43" t="s">
        <v>170</v>
      </c>
      <c r="B34" s="35" t="s">
        <v>171</v>
      </c>
      <c r="C34" s="35" t="s">
        <v>172</v>
      </c>
      <c r="D34" s="35" t="s">
        <v>173</v>
      </c>
      <c r="E34" s="35" t="s">
        <v>174</v>
      </c>
      <c r="F34" s="35"/>
      <c r="G34" s="35"/>
      <c r="H34" s="35"/>
      <c r="I34" s="35"/>
      <c r="J34" s="35"/>
      <c r="K34" s="35"/>
      <c r="L34" s="35"/>
      <c r="M34" s="35"/>
      <c r="N34" s="35"/>
      <c r="O34" s="35"/>
      <c r="P34" s="35"/>
      <c r="Q34" s="35"/>
      <c r="R34" s="35"/>
      <c r="S34" s="35"/>
      <c r="T34" s="35"/>
      <c r="U34" s="35"/>
      <c r="V34" s="35"/>
      <c r="W34" s="44" t="s">
        <v>175</v>
      </c>
      <c r="X34" s="44" t="s">
        <v>176</v>
      </c>
      <c r="Y34" s="44" t="s">
        <v>177</v>
      </c>
      <c r="Z34" s="45" t="s">
        <v>167</v>
      </c>
      <c r="AA34" s="45" t="s">
        <v>62</v>
      </c>
      <c r="AB34" s="45" t="s">
        <v>168</v>
      </c>
      <c r="AC34" s="46" t="s">
        <v>178</v>
      </c>
      <c r="AD34" s="45" t="s">
        <v>179</v>
      </c>
      <c r="AE34" s="45" t="s">
        <v>180</v>
      </c>
      <c r="AF34" s="35"/>
      <c r="AG34" s="35"/>
      <c r="AH34" s="35"/>
      <c r="AI34" s="40">
        <f t="shared" si="28"/>
        <v>1076.0999999999999</v>
      </c>
      <c r="AJ34" s="40">
        <f t="shared" si="28"/>
        <v>222.7</v>
      </c>
      <c r="AK34" s="41">
        <v>0</v>
      </c>
      <c r="AL34" s="41">
        <v>0</v>
      </c>
      <c r="AM34" s="41">
        <v>187.5</v>
      </c>
      <c r="AN34" s="41">
        <v>178.2</v>
      </c>
      <c r="AO34" s="41"/>
      <c r="AP34" s="41"/>
      <c r="AQ34" s="41">
        <f>SUM(841.7+46.9)</f>
        <v>888.6</v>
      </c>
      <c r="AR34" s="41">
        <f>SUM(44.5)</f>
        <v>44.5</v>
      </c>
      <c r="AS34" s="32">
        <f t="shared" si="21"/>
        <v>0</v>
      </c>
      <c r="AT34" s="41">
        <v>0</v>
      </c>
      <c r="AU34" s="41">
        <v>0</v>
      </c>
      <c r="AV34" s="41">
        <v>0</v>
      </c>
      <c r="AW34" s="41">
        <v>0</v>
      </c>
      <c r="AX34" s="32">
        <f t="shared" si="22"/>
        <v>0</v>
      </c>
      <c r="AY34" s="41">
        <v>0</v>
      </c>
      <c r="AZ34" s="41">
        <v>0</v>
      </c>
      <c r="BA34" s="41">
        <v>0</v>
      </c>
      <c r="BB34" s="41">
        <v>0</v>
      </c>
      <c r="BC34" s="32">
        <f t="shared" si="23"/>
        <v>0</v>
      </c>
      <c r="BD34" s="41">
        <v>0</v>
      </c>
      <c r="BE34" s="41">
        <v>0</v>
      </c>
      <c r="BF34" s="41">
        <v>0</v>
      </c>
      <c r="BG34" s="41">
        <v>0</v>
      </c>
      <c r="BH34" s="32">
        <f t="shared" si="24"/>
        <v>1076.0999999999999</v>
      </c>
      <c r="BI34" s="32">
        <f t="shared" si="24"/>
        <v>222.7</v>
      </c>
      <c r="BJ34" s="41">
        <v>0</v>
      </c>
      <c r="BK34" s="41">
        <v>0</v>
      </c>
      <c r="BL34" s="41">
        <v>187.5</v>
      </c>
      <c r="BM34" s="41">
        <v>178.2</v>
      </c>
      <c r="BN34" s="41"/>
      <c r="BO34" s="41"/>
      <c r="BP34" s="41">
        <f>SUM(841.7+46.9)</f>
        <v>888.6</v>
      </c>
      <c r="BQ34" s="41">
        <v>44.5</v>
      </c>
      <c r="BR34" s="32">
        <f t="shared" si="25"/>
        <v>0</v>
      </c>
      <c r="BS34" s="41">
        <v>0</v>
      </c>
      <c r="BT34" s="41">
        <v>0</v>
      </c>
      <c r="BU34" s="41">
        <v>0</v>
      </c>
      <c r="BV34" s="41">
        <v>0</v>
      </c>
      <c r="BW34" s="32">
        <f t="shared" si="26"/>
        <v>0</v>
      </c>
      <c r="BX34" s="41">
        <v>0</v>
      </c>
      <c r="BY34" s="41">
        <v>0</v>
      </c>
      <c r="BZ34" s="41">
        <v>0</v>
      </c>
      <c r="CA34" s="41">
        <v>0</v>
      </c>
      <c r="CB34" s="32">
        <f t="shared" si="27"/>
        <v>0</v>
      </c>
      <c r="CC34" s="41">
        <v>0</v>
      </c>
      <c r="CD34" s="41">
        <v>0</v>
      </c>
      <c r="CE34" s="41">
        <v>0</v>
      </c>
      <c r="CF34" s="41">
        <v>0</v>
      </c>
    </row>
    <row r="35" spans="1:84" ht="56.25">
      <c r="A35" s="34" t="s">
        <v>181</v>
      </c>
      <c r="B35" s="35" t="s">
        <v>182</v>
      </c>
      <c r="C35" s="35" t="s">
        <v>183</v>
      </c>
      <c r="D35" s="35" t="s">
        <v>184</v>
      </c>
      <c r="E35" s="35" t="s">
        <v>185</v>
      </c>
      <c r="F35" s="35"/>
      <c r="G35" s="35"/>
      <c r="H35" s="35"/>
      <c r="I35" s="35"/>
      <c r="J35" s="35"/>
      <c r="K35" s="35"/>
      <c r="L35" s="35"/>
      <c r="M35" s="35"/>
      <c r="N35" s="35"/>
      <c r="O35" s="35"/>
      <c r="P35" s="35"/>
      <c r="Q35" s="35"/>
      <c r="R35" s="35"/>
      <c r="S35" s="35"/>
      <c r="T35" s="35"/>
      <c r="U35" s="35"/>
      <c r="V35" s="35"/>
      <c r="W35" s="35"/>
      <c r="X35" s="35"/>
      <c r="Y35" s="35"/>
      <c r="Z35" s="35" t="s">
        <v>167</v>
      </c>
      <c r="AA35" s="35" t="s">
        <v>62</v>
      </c>
      <c r="AB35" s="35" t="s">
        <v>168</v>
      </c>
      <c r="AC35" s="39" t="s">
        <v>186</v>
      </c>
      <c r="AD35" s="35" t="s">
        <v>62</v>
      </c>
      <c r="AE35" s="35" t="s">
        <v>187</v>
      </c>
      <c r="AF35" s="35" t="s">
        <v>169</v>
      </c>
      <c r="AG35" s="35" t="s">
        <v>131</v>
      </c>
      <c r="AH35" s="35" t="s">
        <v>132</v>
      </c>
      <c r="AI35" s="40">
        <f t="shared" si="28"/>
        <v>111.3</v>
      </c>
      <c r="AJ35" s="40">
        <f t="shared" si="28"/>
        <v>111.3</v>
      </c>
      <c r="AK35" s="41">
        <v>0</v>
      </c>
      <c r="AL35" s="41">
        <v>0</v>
      </c>
      <c r="AM35" s="41">
        <v>0</v>
      </c>
      <c r="AN35" s="41">
        <v>0</v>
      </c>
      <c r="AO35" s="41">
        <v>0</v>
      </c>
      <c r="AP35" s="41">
        <v>0</v>
      </c>
      <c r="AQ35" s="41">
        <v>111.3</v>
      </c>
      <c r="AR35" s="41">
        <v>111.3</v>
      </c>
      <c r="AS35" s="32">
        <f t="shared" si="21"/>
        <v>114</v>
      </c>
      <c r="AT35" s="41">
        <v>0</v>
      </c>
      <c r="AU35" s="41">
        <v>0</v>
      </c>
      <c r="AV35" s="41">
        <v>0</v>
      </c>
      <c r="AW35" s="41">
        <v>114</v>
      </c>
      <c r="AX35" s="32">
        <f t="shared" si="22"/>
        <v>114</v>
      </c>
      <c r="AY35" s="41">
        <v>0</v>
      </c>
      <c r="AZ35" s="41">
        <v>0</v>
      </c>
      <c r="BA35" s="41">
        <v>0</v>
      </c>
      <c r="BB35" s="41">
        <v>114</v>
      </c>
      <c r="BC35" s="32">
        <f t="shared" si="23"/>
        <v>114</v>
      </c>
      <c r="BD35" s="41">
        <v>0</v>
      </c>
      <c r="BE35" s="41">
        <v>0</v>
      </c>
      <c r="BF35" s="41">
        <v>0</v>
      </c>
      <c r="BG35" s="41">
        <v>114</v>
      </c>
      <c r="BH35" s="32">
        <f t="shared" si="24"/>
        <v>111.3</v>
      </c>
      <c r="BI35" s="32">
        <f t="shared" si="24"/>
        <v>111.3</v>
      </c>
      <c r="BJ35" s="41">
        <v>0</v>
      </c>
      <c r="BK35" s="41">
        <v>0</v>
      </c>
      <c r="BL35" s="41">
        <v>0</v>
      </c>
      <c r="BM35" s="41">
        <v>0</v>
      </c>
      <c r="BN35" s="41">
        <v>0</v>
      </c>
      <c r="BO35" s="41">
        <v>0</v>
      </c>
      <c r="BP35" s="41">
        <v>111.3</v>
      </c>
      <c r="BQ35" s="41">
        <v>111.3</v>
      </c>
      <c r="BR35" s="32">
        <f t="shared" si="25"/>
        <v>114</v>
      </c>
      <c r="BS35" s="41">
        <v>0</v>
      </c>
      <c r="BT35" s="41">
        <v>0</v>
      </c>
      <c r="BU35" s="41">
        <v>0</v>
      </c>
      <c r="BV35" s="41">
        <v>114</v>
      </c>
      <c r="BW35" s="32">
        <f t="shared" si="26"/>
        <v>114</v>
      </c>
      <c r="BX35" s="41">
        <v>0</v>
      </c>
      <c r="BY35" s="41">
        <v>0</v>
      </c>
      <c r="BZ35" s="41">
        <v>0</v>
      </c>
      <c r="CA35" s="41">
        <v>114</v>
      </c>
      <c r="CB35" s="32">
        <f t="shared" si="27"/>
        <v>114</v>
      </c>
      <c r="CC35" s="41">
        <v>0</v>
      </c>
      <c r="CD35" s="41">
        <v>0</v>
      </c>
      <c r="CE35" s="41">
        <v>0</v>
      </c>
      <c r="CF35" s="41">
        <v>114</v>
      </c>
    </row>
    <row r="36" spans="1:84" ht="67.5">
      <c r="A36" s="34" t="s">
        <v>188</v>
      </c>
      <c r="B36" s="35" t="s">
        <v>189</v>
      </c>
      <c r="C36" s="35" t="s">
        <v>58</v>
      </c>
      <c r="D36" s="35" t="s">
        <v>190</v>
      </c>
      <c r="E36" s="35" t="s">
        <v>60</v>
      </c>
      <c r="F36" s="35"/>
      <c r="G36" s="35"/>
      <c r="H36" s="35"/>
      <c r="I36" s="35"/>
      <c r="J36" s="35"/>
      <c r="K36" s="35"/>
      <c r="L36" s="35"/>
      <c r="M36" s="35"/>
      <c r="N36" s="35"/>
      <c r="O36" s="35"/>
      <c r="P36" s="35"/>
      <c r="Q36" s="35"/>
      <c r="R36" s="35"/>
      <c r="S36" s="35"/>
      <c r="T36" s="35"/>
      <c r="U36" s="35"/>
      <c r="V36" s="35"/>
      <c r="W36" s="35"/>
      <c r="X36" s="35"/>
      <c r="Y36" s="35"/>
      <c r="Z36" s="35"/>
      <c r="AA36" s="35"/>
      <c r="AB36" s="35"/>
      <c r="AC36" s="39" t="s">
        <v>151</v>
      </c>
      <c r="AD36" s="35" t="s">
        <v>75</v>
      </c>
      <c r="AE36" s="35" t="s">
        <v>152</v>
      </c>
      <c r="AF36" s="35" t="s">
        <v>116</v>
      </c>
      <c r="AG36" s="35" t="s">
        <v>131</v>
      </c>
      <c r="AH36" s="35" t="s">
        <v>132</v>
      </c>
      <c r="AI36" s="40">
        <f t="shared" si="28"/>
        <v>38.5</v>
      </c>
      <c r="AJ36" s="40">
        <f t="shared" si="28"/>
        <v>38.5</v>
      </c>
      <c r="AK36" s="41">
        <v>0</v>
      </c>
      <c r="AL36" s="41">
        <v>0</v>
      </c>
      <c r="AM36" s="41">
        <v>0</v>
      </c>
      <c r="AN36" s="41">
        <v>0</v>
      </c>
      <c r="AO36" s="41">
        <v>0</v>
      </c>
      <c r="AP36" s="41">
        <v>0</v>
      </c>
      <c r="AQ36" s="41">
        <v>38.5</v>
      </c>
      <c r="AR36" s="41">
        <v>38.5</v>
      </c>
      <c r="AS36" s="32">
        <f t="shared" si="21"/>
        <v>234.3</v>
      </c>
      <c r="AT36" s="41">
        <v>0</v>
      </c>
      <c r="AU36" s="41">
        <v>0</v>
      </c>
      <c r="AV36" s="41">
        <v>0</v>
      </c>
      <c r="AW36" s="41">
        <v>234.3</v>
      </c>
      <c r="AX36" s="32">
        <f t="shared" si="22"/>
        <v>234.9</v>
      </c>
      <c r="AY36" s="41">
        <v>0</v>
      </c>
      <c r="AZ36" s="41">
        <v>0</v>
      </c>
      <c r="BA36" s="41">
        <v>0</v>
      </c>
      <c r="BB36" s="41">
        <v>234.9</v>
      </c>
      <c r="BC36" s="32">
        <f t="shared" si="23"/>
        <v>235.5</v>
      </c>
      <c r="BD36" s="41">
        <v>0</v>
      </c>
      <c r="BE36" s="41">
        <v>0</v>
      </c>
      <c r="BF36" s="41">
        <v>0</v>
      </c>
      <c r="BG36" s="41">
        <v>235.5</v>
      </c>
      <c r="BH36" s="32">
        <f t="shared" si="24"/>
        <v>38.5</v>
      </c>
      <c r="BI36" s="32">
        <f t="shared" si="24"/>
        <v>38.5</v>
      </c>
      <c r="BJ36" s="41">
        <v>0</v>
      </c>
      <c r="BK36" s="41">
        <v>0</v>
      </c>
      <c r="BL36" s="41">
        <v>0</v>
      </c>
      <c r="BM36" s="41">
        <v>0</v>
      </c>
      <c r="BN36" s="41">
        <v>0</v>
      </c>
      <c r="BO36" s="41">
        <v>0</v>
      </c>
      <c r="BP36" s="41">
        <v>38.5</v>
      </c>
      <c r="BQ36" s="41">
        <v>38.5</v>
      </c>
      <c r="BR36" s="32">
        <f t="shared" si="25"/>
        <v>234.3</v>
      </c>
      <c r="BS36" s="41">
        <v>0</v>
      </c>
      <c r="BT36" s="41">
        <v>0</v>
      </c>
      <c r="BU36" s="41">
        <v>0</v>
      </c>
      <c r="BV36" s="41">
        <v>234.3</v>
      </c>
      <c r="BW36" s="32">
        <f t="shared" si="26"/>
        <v>234.9</v>
      </c>
      <c r="BX36" s="41">
        <v>0</v>
      </c>
      <c r="BY36" s="41">
        <v>0</v>
      </c>
      <c r="BZ36" s="41">
        <v>0</v>
      </c>
      <c r="CA36" s="41">
        <v>234.9</v>
      </c>
      <c r="CB36" s="32">
        <f t="shared" si="27"/>
        <v>235.5</v>
      </c>
      <c r="CC36" s="41">
        <v>0</v>
      </c>
      <c r="CD36" s="41">
        <v>0</v>
      </c>
      <c r="CE36" s="41">
        <v>0</v>
      </c>
      <c r="CF36" s="41">
        <v>235.5</v>
      </c>
    </row>
    <row r="37" spans="1:84" s="33" customFormat="1" ht="115.5">
      <c r="A37" s="47" t="s">
        <v>191</v>
      </c>
      <c r="B37" s="29" t="s">
        <v>192</v>
      </c>
      <c r="C37" s="29" t="s">
        <v>50</v>
      </c>
      <c r="D37" s="29" t="s">
        <v>50</v>
      </c>
      <c r="E37" s="29" t="s">
        <v>50</v>
      </c>
      <c r="F37" s="29" t="s">
        <v>50</v>
      </c>
      <c r="G37" s="29" t="s">
        <v>50</v>
      </c>
      <c r="H37" s="29" t="s">
        <v>50</v>
      </c>
      <c r="I37" s="29" t="s">
        <v>50</v>
      </c>
      <c r="J37" s="29" t="s">
        <v>50</v>
      </c>
      <c r="K37" s="29" t="s">
        <v>50</v>
      </c>
      <c r="L37" s="29" t="s">
        <v>50</v>
      </c>
      <c r="M37" s="29" t="s">
        <v>50</v>
      </c>
      <c r="N37" s="29" t="s">
        <v>50</v>
      </c>
      <c r="O37" s="29" t="s">
        <v>50</v>
      </c>
      <c r="P37" s="29" t="s">
        <v>50</v>
      </c>
      <c r="Q37" s="29" t="s">
        <v>50</v>
      </c>
      <c r="R37" s="29" t="s">
        <v>50</v>
      </c>
      <c r="S37" s="29" t="s">
        <v>50</v>
      </c>
      <c r="T37" s="29" t="s">
        <v>50</v>
      </c>
      <c r="U37" s="29" t="s">
        <v>50</v>
      </c>
      <c r="V37" s="29" t="s">
        <v>50</v>
      </c>
      <c r="W37" s="29" t="s">
        <v>50</v>
      </c>
      <c r="X37" s="29" t="s">
        <v>50</v>
      </c>
      <c r="Y37" s="29" t="s">
        <v>50</v>
      </c>
      <c r="Z37" s="29" t="s">
        <v>50</v>
      </c>
      <c r="AA37" s="29" t="s">
        <v>50</v>
      </c>
      <c r="AB37" s="29" t="s">
        <v>50</v>
      </c>
      <c r="AC37" s="29" t="s">
        <v>50</v>
      </c>
      <c r="AD37" s="29" t="s">
        <v>50</v>
      </c>
      <c r="AE37" s="29" t="s">
        <v>50</v>
      </c>
      <c r="AF37" s="29" t="s">
        <v>50</v>
      </c>
      <c r="AG37" s="29" t="s">
        <v>50</v>
      </c>
      <c r="AH37" s="29" t="s">
        <v>50</v>
      </c>
      <c r="AI37" s="30">
        <f t="shared" si="28"/>
        <v>10678.7</v>
      </c>
      <c r="AJ37" s="30">
        <f t="shared" si="28"/>
        <v>10425.200000000001</v>
      </c>
      <c r="AK37" s="31">
        <f>SUM(AK39:AK42)</f>
        <v>0</v>
      </c>
      <c r="AL37" s="31">
        <f t="shared" ref="AL37:BG37" si="29">SUM(AL39:AL42)</f>
        <v>0</v>
      </c>
      <c r="AM37" s="31">
        <f t="shared" si="29"/>
        <v>0</v>
      </c>
      <c r="AN37" s="31">
        <f t="shared" si="29"/>
        <v>0</v>
      </c>
      <c r="AO37" s="31">
        <f t="shared" si="29"/>
        <v>0</v>
      </c>
      <c r="AP37" s="31">
        <f t="shared" si="29"/>
        <v>0</v>
      </c>
      <c r="AQ37" s="31">
        <f t="shared" si="29"/>
        <v>10678.7</v>
      </c>
      <c r="AR37" s="31">
        <f t="shared" si="29"/>
        <v>10425.200000000001</v>
      </c>
      <c r="AS37" s="32">
        <f t="shared" si="21"/>
        <v>10050.800000000001</v>
      </c>
      <c r="AT37" s="31">
        <f t="shared" si="29"/>
        <v>0</v>
      </c>
      <c r="AU37" s="31">
        <f t="shared" si="29"/>
        <v>0</v>
      </c>
      <c r="AV37" s="31">
        <f t="shared" si="29"/>
        <v>0</v>
      </c>
      <c r="AW37" s="31">
        <f t="shared" si="29"/>
        <v>10050.800000000001</v>
      </c>
      <c r="AX37" s="32">
        <f t="shared" si="22"/>
        <v>10404.399999999998</v>
      </c>
      <c r="AY37" s="31">
        <f t="shared" si="29"/>
        <v>0</v>
      </c>
      <c r="AZ37" s="31">
        <f t="shared" si="29"/>
        <v>0</v>
      </c>
      <c r="BA37" s="31">
        <f t="shared" si="29"/>
        <v>0</v>
      </c>
      <c r="BB37" s="31">
        <f t="shared" si="29"/>
        <v>10404.399999999998</v>
      </c>
      <c r="BC37" s="32">
        <f t="shared" si="23"/>
        <v>10790.7</v>
      </c>
      <c r="BD37" s="31">
        <f t="shared" si="29"/>
        <v>0</v>
      </c>
      <c r="BE37" s="31">
        <f t="shared" si="29"/>
        <v>0</v>
      </c>
      <c r="BF37" s="31">
        <f t="shared" si="29"/>
        <v>0</v>
      </c>
      <c r="BG37" s="31">
        <f t="shared" si="29"/>
        <v>10790.7</v>
      </c>
      <c r="BH37" s="32">
        <f t="shared" si="24"/>
        <v>10597.7</v>
      </c>
      <c r="BI37" s="32">
        <f t="shared" si="24"/>
        <v>10363.9</v>
      </c>
      <c r="BJ37" s="31">
        <f t="shared" ref="BJ37:BQ37" si="30">SUM(BJ39:BJ42)</f>
        <v>0</v>
      </c>
      <c r="BK37" s="31">
        <f t="shared" si="30"/>
        <v>0</v>
      </c>
      <c r="BL37" s="31">
        <f t="shared" si="30"/>
        <v>0</v>
      </c>
      <c r="BM37" s="31">
        <f t="shared" si="30"/>
        <v>0</v>
      </c>
      <c r="BN37" s="31">
        <f t="shared" si="30"/>
        <v>0</v>
      </c>
      <c r="BO37" s="31">
        <f t="shared" si="30"/>
        <v>0</v>
      </c>
      <c r="BP37" s="31">
        <f t="shared" si="30"/>
        <v>10597.7</v>
      </c>
      <c r="BQ37" s="31">
        <f t="shared" si="30"/>
        <v>10363.9</v>
      </c>
      <c r="BR37" s="32">
        <f t="shared" si="25"/>
        <v>10041</v>
      </c>
      <c r="BS37" s="31">
        <f t="shared" ref="BS37:BV37" si="31">SUM(BS39:BS42)</f>
        <v>0</v>
      </c>
      <c r="BT37" s="31">
        <f t="shared" si="31"/>
        <v>0</v>
      </c>
      <c r="BU37" s="31">
        <f t="shared" si="31"/>
        <v>0</v>
      </c>
      <c r="BV37" s="31">
        <f t="shared" si="31"/>
        <v>10041</v>
      </c>
      <c r="BW37" s="32">
        <f t="shared" si="26"/>
        <v>10404.399999999998</v>
      </c>
      <c r="BX37" s="31">
        <f t="shared" ref="BX37:CA37" si="32">SUM(BX39:BX42)</f>
        <v>0</v>
      </c>
      <c r="BY37" s="31">
        <f t="shared" si="32"/>
        <v>0</v>
      </c>
      <c r="BZ37" s="31">
        <f t="shared" si="32"/>
        <v>0</v>
      </c>
      <c r="CA37" s="31">
        <f t="shared" si="32"/>
        <v>10404.399999999998</v>
      </c>
      <c r="CB37" s="32">
        <f t="shared" si="27"/>
        <v>10790.7</v>
      </c>
      <c r="CC37" s="31">
        <f t="shared" ref="CC37:CF37" si="33">SUM(CC39:CC42)</f>
        <v>0</v>
      </c>
      <c r="CD37" s="31">
        <f t="shared" si="33"/>
        <v>0</v>
      </c>
      <c r="CE37" s="31">
        <f t="shared" si="33"/>
        <v>0</v>
      </c>
      <c r="CF37" s="31">
        <f t="shared" si="33"/>
        <v>10790.7</v>
      </c>
    </row>
    <row r="38" spans="1:84">
      <c r="A38" s="34" t="s">
        <v>51</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40"/>
      <c r="AJ38" s="40"/>
      <c r="AK38" s="37"/>
      <c r="AL38" s="37"/>
      <c r="AM38" s="37"/>
      <c r="AN38" s="37"/>
      <c r="AO38" s="37"/>
      <c r="AP38" s="37"/>
      <c r="AQ38" s="37"/>
      <c r="AR38" s="37"/>
      <c r="AS38" s="37"/>
      <c r="AT38" s="37"/>
      <c r="AU38" s="37"/>
      <c r="AV38" s="37"/>
      <c r="AW38" s="37"/>
      <c r="AX38" s="32">
        <f t="shared" si="22"/>
        <v>0</v>
      </c>
      <c r="AY38" s="37"/>
      <c r="AZ38" s="37"/>
      <c r="BA38" s="37"/>
      <c r="BB38" s="37"/>
      <c r="BC38" s="32"/>
      <c r="BD38" s="37"/>
      <c r="BE38" s="37"/>
      <c r="BF38" s="37"/>
      <c r="BG38" s="37"/>
      <c r="BH38" s="32"/>
      <c r="BI38" s="32"/>
      <c r="BJ38" s="37"/>
      <c r="BK38" s="37"/>
      <c r="BL38" s="37"/>
      <c r="BM38" s="37"/>
      <c r="BN38" s="37"/>
      <c r="BO38" s="37"/>
      <c r="BP38" s="37"/>
      <c r="BQ38" s="37"/>
      <c r="BR38" s="32"/>
      <c r="BS38" s="37"/>
      <c r="BT38" s="37"/>
      <c r="BU38" s="37"/>
      <c r="BV38" s="37"/>
      <c r="BW38" s="32"/>
      <c r="BX38" s="37"/>
      <c r="BY38" s="37"/>
      <c r="BZ38" s="37"/>
      <c r="CA38" s="37"/>
      <c r="CB38" s="32"/>
      <c r="CC38" s="37"/>
      <c r="CD38" s="37"/>
      <c r="CE38" s="37"/>
      <c r="CF38" s="37"/>
    </row>
    <row r="39" spans="1:84" ht="67.5">
      <c r="A39" s="34" t="s">
        <v>193</v>
      </c>
      <c r="B39" s="35" t="s">
        <v>194</v>
      </c>
      <c r="C39" s="35" t="s">
        <v>195</v>
      </c>
      <c r="D39" s="35" t="s">
        <v>196</v>
      </c>
      <c r="E39" s="35" t="s">
        <v>197</v>
      </c>
      <c r="F39" s="35"/>
      <c r="G39" s="35"/>
      <c r="H39" s="35"/>
      <c r="I39" s="35"/>
      <c r="J39" s="35"/>
      <c r="K39" s="35"/>
      <c r="L39" s="35"/>
      <c r="M39" s="35"/>
      <c r="N39" s="35"/>
      <c r="O39" s="35"/>
      <c r="P39" s="35"/>
      <c r="Q39" s="35"/>
      <c r="R39" s="35"/>
      <c r="S39" s="35"/>
      <c r="T39" s="35"/>
      <c r="U39" s="35"/>
      <c r="V39" s="35"/>
      <c r="W39" s="35" t="s">
        <v>198</v>
      </c>
      <c r="X39" s="35" t="s">
        <v>62</v>
      </c>
      <c r="Y39" s="35" t="s">
        <v>199</v>
      </c>
      <c r="Z39" s="35"/>
      <c r="AA39" s="35"/>
      <c r="AB39" s="35"/>
      <c r="AC39" s="39" t="s">
        <v>200</v>
      </c>
      <c r="AD39" s="35" t="s">
        <v>62</v>
      </c>
      <c r="AE39" s="35" t="s">
        <v>201</v>
      </c>
      <c r="AF39" s="35" t="s">
        <v>64</v>
      </c>
      <c r="AG39" s="35" t="s">
        <v>202</v>
      </c>
      <c r="AH39" s="35" t="s">
        <v>203</v>
      </c>
      <c r="AI39" s="40">
        <f t="shared" si="28"/>
        <v>3539</v>
      </c>
      <c r="AJ39" s="40">
        <f t="shared" si="28"/>
        <v>3285.5</v>
      </c>
      <c r="AK39" s="41">
        <v>0</v>
      </c>
      <c r="AL39" s="41">
        <v>0</v>
      </c>
      <c r="AM39" s="41">
        <v>0</v>
      </c>
      <c r="AN39" s="41">
        <v>0</v>
      </c>
      <c r="AO39" s="41">
        <v>0</v>
      </c>
      <c r="AP39" s="41">
        <v>0</v>
      </c>
      <c r="AQ39" s="41">
        <v>3539</v>
      </c>
      <c r="AR39" s="41">
        <v>3285.5</v>
      </c>
      <c r="AS39" s="32">
        <f t="shared" ref="AS39:AS43" si="34">SUM(AT39:AW39)</f>
        <v>3183.8</v>
      </c>
      <c r="AT39" s="41">
        <v>0</v>
      </c>
      <c r="AU39" s="41">
        <v>0</v>
      </c>
      <c r="AV39" s="41">
        <v>0</v>
      </c>
      <c r="AW39" s="41">
        <v>3183.8</v>
      </c>
      <c r="AX39" s="32">
        <f t="shared" si="22"/>
        <v>3262.7</v>
      </c>
      <c r="AY39" s="41">
        <v>0</v>
      </c>
      <c r="AZ39" s="41">
        <v>0</v>
      </c>
      <c r="BA39" s="41">
        <v>0</v>
      </c>
      <c r="BB39" s="41">
        <v>3262.7</v>
      </c>
      <c r="BC39" s="32">
        <f t="shared" si="23"/>
        <v>3363.4</v>
      </c>
      <c r="BD39" s="41">
        <v>0</v>
      </c>
      <c r="BE39" s="41">
        <v>0</v>
      </c>
      <c r="BF39" s="41">
        <v>0</v>
      </c>
      <c r="BG39" s="41">
        <v>3363.4</v>
      </c>
      <c r="BH39" s="32">
        <f t="shared" si="24"/>
        <v>3458</v>
      </c>
      <c r="BI39" s="32">
        <f t="shared" si="24"/>
        <v>3224.2</v>
      </c>
      <c r="BJ39" s="41">
        <v>0</v>
      </c>
      <c r="BK39" s="41">
        <v>0</v>
      </c>
      <c r="BL39" s="41">
        <v>0</v>
      </c>
      <c r="BM39" s="41">
        <v>0</v>
      </c>
      <c r="BN39" s="41">
        <v>0</v>
      </c>
      <c r="BO39" s="41">
        <v>0</v>
      </c>
      <c r="BP39" s="41">
        <v>3458</v>
      </c>
      <c r="BQ39" s="41">
        <v>3224.2</v>
      </c>
      <c r="BR39" s="32">
        <f t="shared" si="25"/>
        <v>3174</v>
      </c>
      <c r="BS39" s="41">
        <v>0</v>
      </c>
      <c r="BT39" s="41">
        <v>0</v>
      </c>
      <c r="BU39" s="41">
        <v>0</v>
      </c>
      <c r="BV39" s="41">
        <v>3174</v>
      </c>
      <c r="BW39" s="32">
        <f t="shared" si="26"/>
        <v>3262.7</v>
      </c>
      <c r="BX39" s="41">
        <v>0</v>
      </c>
      <c r="BY39" s="41">
        <v>0</v>
      </c>
      <c r="BZ39" s="41">
        <v>0</v>
      </c>
      <c r="CA39" s="41">
        <v>3262.7</v>
      </c>
      <c r="CB39" s="32">
        <f t="shared" si="27"/>
        <v>3363.4</v>
      </c>
      <c r="CC39" s="41">
        <v>0</v>
      </c>
      <c r="CD39" s="41">
        <v>0</v>
      </c>
      <c r="CE39" s="41">
        <v>0</v>
      </c>
      <c r="CF39" s="41">
        <v>3363.4</v>
      </c>
    </row>
    <row r="40" spans="1:84" ht="202.5">
      <c r="A40" s="34" t="s">
        <v>204</v>
      </c>
      <c r="B40" s="35" t="s">
        <v>205</v>
      </c>
      <c r="C40" s="35" t="s">
        <v>195</v>
      </c>
      <c r="D40" s="35" t="s">
        <v>196</v>
      </c>
      <c r="E40" s="35" t="s">
        <v>197</v>
      </c>
      <c r="F40" s="35"/>
      <c r="G40" s="35"/>
      <c r="H40" s="35"/>
      <c r="I40" s="35"/>
      <c r="J40" s="35"/>
      <c r="K40" s="35"/>
      <c r="L40" s="35"/>
      <c r="M40" s="35"/>
      <c r="N40" s="35"/>
      <c r="O40" s="35"/>
      <c r="P40" s="35"/>
      <c r="Q40" s="35"/>
      <c r="R40" s="35"/>
      <c r="S40" s="35"/>
      <c r="T40" s="35"/>
      <c r="U40" s="35"/>
      <c r="V40" s="35"/>
      <c r="W40" s="35" t="s">
        <v>198</v>
      </c>
      <c r="X40" s="35" t="s">
        <v>62</v>
      </c>
      <c r="Y40" s="35" t="s">
        <v>199</v>
      </c>
      <c r="Z40" s="35"/>
      <c r="AA40" s="35"/>
      <c r="AB40" s="35"/>
      <c r="AC40" s="39" t="s">
        <v>206</v>
      </c>
      <c r="AD40" s="35" t="s">
        <v>207</v>
      </c>
      <c r="AE40" s="35" t="s">
        <v>208</v>
      </c>
      <c r="AF40" s="35" t="s">
        <v>64</v>
      </c>
      <c r="AG40" s="35" t="s">
        <v>202</v>
      </c>
      <c r="AH40" s="35" t="s">
        <v>203</v>
      </c>
      <c r="AI40" s="40">
        <f t="shared" si="28"/>
        <v>6137.2</v>
      </c>
      <c r="AJ40" s="40">
        <f t="shared" si="28"/>
        <v>6137.2</v>
      </c>
      <c r="AK40" s="41">
        <v>0</v>
      </c>
      <c r="AL40" s="41">
        <v>0</v>
      </c>
      <c r="AM40" s="41">
        <v>0</v>
      </c>
      <c r="AN40" s="41">
        <v>0</v>
      </c>
      <c r="AO40" s="41">
        <v>0</v>
      </c>
      <c r="AP40" s="41">
        <v>0</v>
      </c>
      <c r="AQ40" s="41">
        <v>6137.2</v>
      </c>
      <c r="AR40" s="41">
        <v>6137.2</v>
      </c>
      <c r="AS40" s="32">
        <f t="shared" si="34"/>
        <v>6211.9</v>
      </c>
      <c r="AT40" s="41">
        <v>0</v>
      </c>
      <c r="AU40" s="41">
        <v>0</v>
      </c>
      <c r="AV40" s="41">
        <v>0</v>
      </c>
      <c r="AW40" s="41">
        <v>6211.9</v>
      </c>
      <c r="AX40" s="32">
        <f t="shared" si="22"/>
        <v>6460.4</v>
      </c>
      <c r="AY40" s="41">
        <v>0</v>
      </c>
      <c r="AZ40" s="41">
        <v>0</v>
      </c>
      <c r="BA40" s="41">
        <v>0</v>
      </c>
      <c r="BB40" s="41">
        <v>6460.4</v>
      </c>
      <c r="BC40" s="32">
        <f t="shared" si="23"/>
        <v>6718.8</v>
      </c>
      <c r="BD40" s="41">
        <v>0</v>
      </c>
      <c r="BE40" s="41">
        <v>0</v>
      </c>
      <c r="BF40" s="41">
        <v>0</v>
      </c>
      <c r="BG40" s="41">
        <v>6718.8</v>
      </c>
      <c r="BH40" s="32">
        <f t="shared" si="24"/>
        <v>6137.2</v>
      </c>
      <c r="BI40" s="32">
        <f t="shared" si="24"/>
        <v>6137.2</v>
      </c>
      <c r="BJ40" s="41">
        <v>0</v>
      </c>
      <c r="BK40" s="41">
        <v>0</v>
      </c>
      <c r="BL40" s="41">
        <v>0</v>
      </c>
      <c r="BM40" s="41">
        <v>0</v>
      </c>
      <c r="BN40" s="41">
        <v>0</v>
      </c>
      <c r="BO40" s="41">
        <v>0</v>
      </c>
      <c r="BP40" s="41">
        <v>6137.2</v>
      </c>
      <c r="BQ40" s="41">
        <v>6137.2</v>
      </c>
      <c r="BR40" s="32">
        <f t="shared" si="25"/>
        <v>6211.9</v>
      </c>
      <c r="BS40" s="41">
        <v>0</v>
      </c>
      <c r="BT40" s="41">
        <v>0</v>
      </c>
      <c r="BU40" s="41">
        <v>0</v>
      </c>
      <c r="BV40" s="41">
        <v>6211.9</v>
      </c>
      <c r="BW40" s="32">
        <f t="shared" si="26"/>
        <v>6460.4</v>
      </c>
      <c r="BX40" s="41">
        <v>0</v>
      </c>
      <c r="BY40" s="41">
        <v>0</v>
      </c>
      <c r="BZ40" s="41">
        <v>0</v>
      </c>
      <c r="CA40" s="41">
        <v>6460.4</v>
      </c>
      <c r="CB40" s="32">
        <f t="shared" si="27"/>
        <v>6718.8</v>
      </c>
      <c r="CC40" s="41">
        <v>0</v>
      </c>
      <c r="CD40" s="41">
        <v>0</v>
      </c>
      <c r="CE40" s="41">
        <v>0</v>
      </c>
      <c r="CF40" s="41">
        <v>6718.8</v>
      </c>
    </row>
    <row r="41" spans="1:84" ht="101.25">
      <c r="A41" s="48" t="s">
        <v>209</v>
      </c>
      <c r="B41" s="45" t="s">
        <v>210</v>
      </c>
      <c r="C41" s="45" t="s">
        <v>58</v>
      </c>
      <c r="D41" s="45" t="s">
        <v>211</v>
      </c>
      <c r="E41" s="45" t="s">
        <v>60</v>
      </c>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35"/>
      <c r="AG41" s="35" t="s">
        <v>212</v>
      </c>
      <c r="AH41" s="35"/>
      <c r="AI41" s="40">
        <f t="shared" si="28"/>
        <v>370.8</v>
      </c>
      <c r="AJ41" s="40">
        <f t="shared" si="28"/>
        <v>370.8</v>
      </c>
      <c r="AK41" s="41">
        <v>0</v>
      </c>
      <c r="AL41" s="41">
        <v>0</v>
      </c>
      <c r="AM41" s="41">
        <v>0</v>
      </c>
      <c r="AN41" s="41">
        <v>0</v>
      </c>
      <c r="AO41" s="41"/>
      <c r="AP41" s="41"/>
      <c r="AQ41" s="41">
        <v>370.8</v>
      </c>
      <c r="AR41" s="41">
        <v>370.8</v>
      </c>
      <c r="AS41" s="32">
        <f t="shared" si="34"/>
        <v>0</v>
      </c>
      <c r="AT41" s="41">
        <v>0</v>
      </c>
      <c r="AU41" s="41">
        <v>0</v>
      </c>
      <c r="AV41" s="41">
        <v>0</v>
      </c>
      <c r="AW41" s="41">
        <v>0</v>
      </c>
      <c r="AX41" s="32">
        <f t="shared" si="22"/>
        <v>0</v>
      </c>
      <c r="AY41" s="41">
        <v>0</v>
      </c>
      <c r="AZ41" s="41">
        <v>0</v>
      </c>
      <c r="BA41" s="41">
        <v>0</v>
      </c>
      <c r="BB41" s="41">
        <v>0</v>
      </c>
      <c r="BC41" s="32">
        <f t="shared" si="23"/>
        <v>0</v>
      </c>
      <c r="BD41" s="41">
        <v>0</v>
      </c>
      <c r="BE41" s="41">
        <v>0</v>
      </c>
      <c r="BF41" s="41">
        <v>0</v>
      </c>
      <c r="BG41" s="41">
        <v>0</v>
      </c>
      <c r="BH41" s="32">
        <f t="shared" si="24"/>
        <v>370.8</v>
      </c>
      <c r="BI41" s="32">
        <f t="shared" si="24"/>
        <v>370.8</v>
      </c>
      <c r="BJ41" s="41">
        <v>0</v>
      </c>
      <c r="BK41" s="41">
        <v>0</v>
      </c>
      <c r="BL41" s="41">
        <v>0</v>
      </c>
      <c r="BM41" s="41">
        <v>0</v>
      </c>
      <c r="BN41" s="41"/>
      <c r="BO41" s="41"/>
      <c r="BP41" s="41">
        <v>370.8</v>
      </c>
      <c r="BQ41" s="41">
        <v>370.8</v>
      </c>
      <c r="BR41" s="32">
        <f t="shared" si="25"/>
        <v>0</v>
      </c>
      <c r="BS41" s="41">
        <v>0</v>
      </c>
      <c r="BT41" s="41">
        <v>0</v>
      </c>
      <c r="BU41" s="41">
        <v>0</v>
      </c>
      <c r="BV41" s="41">
        <v>0</v>
      </c>
      <c r="BW41" s="32">
        <f t="shared" si="26"/>
        <v>0</v>
      </c>
      <c r="BX41" s="41">
        <v>0</v>
      </c>
      <c r="BY41" s="41">
        <v>0</v>
      </c>
      <c r="BZ41" s="41">
        <v>0</v>
      </c>
      <c r="CA41" s="41">
        <v>0</v>
      </c>
      <c r="CB41" s="32">
        <f t="shared" si="27"/>
        <v>0</v>
      </c>
      <c r="CC41" s="41">
        <v>0</v>
      </c>
      <c r="CD41" s="41">
        <v>0</v>
      </c>
      <c r="CE41" s="41">
        <v>0</v>
      </c>
      <c r="CF41" s="41">
        <v>0</v>
      </c>
    </row>
    <row r="42" spans="1:84" ht="67.5">
      <c r="A42" s="34" t="s">
        <v>213</v>
      </c>
      <c r="B42" s="35" t="s">
        <v>214</v>
      </c>
      <c r="C42" s="35" t="s">
        <v>195</v>
      </c>
      <c r="D42" s="35" t="s">
        <v>215</v>
      </c>
      <c r="E42" s="35" t="s">
        <v>197</v>
      </c>
      <c r="F42" s="35"/>
      <c r="G42" s="35"/>
      <c r="H42" s="35"/>
      <c r="I42" s="35"/>
      <c r="J42" s="35"/>
      <c r="K42" s="35"/>
      <c r="L42" s="35"/>
      <c r="M42" s="35"/>
      <c r="N42" s="35"/>
      <c r="O42" s="35"/>
      <c r="P42" s="35"/>
      <c r="Q42" s="35"/>
      <c r="R42" s="35"/>
      <c r="S42" s="35"/>
      <c r="T42" s="35"/>
      <c r="U42" s="35"/>
      <c r="V42" s="35"/>
      <c r="W42" s="35" t="s">
        <v>198</v>
      </c>
      <c r="X42" s="35" t="s">
        <v>62</v>
      </c>
      <c r="Y42" s="35" t="s">
        <v>199</v>
      </c>
      <c r="Z42" s="35"/>
      <c r="AA42" s="35"/>
      <c r="AB42" s="35"/>
      <c r="AC42" s="39" t="s">
        <v>216</v>
      </c>
      <c r="AD42" s="35" t="s">
        <v>62</v>
      </c>
      <c r="AE42" s="35" t="s">
        <v>217</v>
      </c>
      <c r="AF42" s="35"/>
      <c r="AG42" s="35" t="s">
        <v>218</v>
      </c>
      <c r="AH42" s="35" t="s">
        <v>104</v>
      </c>
      <c r="AI42" s="40">
        <f t="shared" si="28"/>
        <v>631.70000000000005</v>
      </c>
      <c r="AJ42" s="40">
        <f t="shared" si="28"/>
        <v>631.70000000000005</v>
      </c>
      <c r="AK42" s="41">
        <v>0</v>
      </c>
      <c r="AL42" s="41">
        <v>0</v>
      </c>
      <c r="AM42" s="41">
        <v>0</v>
      </c>
      <c r="AN42" s="41">
        <v>0</v>
      </c>
      <c r="AO42" s="41">
        <v>0</v>
      </c>
      <c r="AP42" s="41">
        <v>0</v>
      </c>
      <c r="AQ42" s="41">
        <v>631.70000000000005</v>
      </c>
      <c r="AR42" s="41">
        <v>631.70000000000005</v>
      </c>
      <c r="AS42" s="32">
        <f t="shared" si="34"/>
        <v>655.1</v>
      </c>
      <c r="AT42" s="41">
        <v>0</v>
      </c>
      <c r="AU42" s="41">
        <v>0</v>
      </c>
      <c r="AV42" s="41">
        <v>0</v>
      </c>
      <c r="AW42" s="41">
        <v>655.1</v>
      </c>
      <c r="AX42" s="32">
        <f t="shared" si="22"/>
        <v>681.3</v>
      </c>
      <c r="AY42" s="41">
        <v>0</v>
      </c>
      <c r="AZ42" s="41">
        <v>0</v>
      </c>
      <c r="BA42" s="41">
        <v>0</v>
      </c>
      <c r="BB42" s="41">
        <v>681.3</v>
      </c>
      <c r="BC42" s="32">
        <f t="shared" si="23"/>
        <v>708.5</v>
      </c>
      <c r="BD42" s="41">
        <v>0</v>
      </c>
      <c r="BE42" s="41">
        <v>0</v>
      </c>
      <c r="BF42" s="41">
        <v>0</v>
      </c>
      <c r="BG42" s="41">
        <v>708.5</v>
      </c>
      <c r="BH42" s="32">
        <f t="shared" si="24"/>
        <v>631.70000000000005</v>
      </c>
      <c r="BI42" s="32">
        <f t="shared" si="24"/>
        <v>631.70000000000005</v>
      </c>
      <c r="BJ42" s="41">
        <v>0</v>
      </c>
      <c r="BK42" s="41">
        <v>0</v>
      </c>
      <c r="BL42" s="41">
        <v>0</v>
      </c>
      <c r="BM42" s="41">
        <v>0</v>
      </c>
      <c r="BN42" s="41">
        <v>0</v>
      </c>
      <c r="BO42" s="41">
        <v>0</v>
      </c>
      <c r="BP42" s="41">
        <v>631.70000000000005</v>
      </c>
      <c r="BQ42" s="41">
        <v>631.70000000000005</v>
      </c>
      <c r="BR42" s="32">
        <f t="shared" si="25"/>
        <v>655.1</v>
      </c>
      <c r="BS42" s="41">
        <v>0</v>
      </c>
      <c r="BT42" s="41">
        <v>0</v>
      </c>
      <c r="BU42" s="41">
        <v>0</v>
      </c>
      <c r="BV42" s="41">
        <v>655.1</v>
      </c>
      <c r="BW42" s="32">
        <f t="shared" si="26"/>
        <v>681.3</v>
      </c>
      <c r="BX42" s="41">
        <v>0</v>
      </c>
      <c r="BY42" s="41">
        <v>0</v>
      </c>
      <c r="BZ42" s="41">
        <v>0</v>
      </c>
      <c r="CA42" s="41">
        <v>681.3</v>
      </c>
      <c r="CB42" s="32">
        <f t="shared" si="27"/>
        <v>708.5</v>
      </c>
      <c r="CC42" s="41">
        <v>0</v>
      </c>
      <c r="CD42" s="41">
        <v>0</v>
      </c>
      <c r="CE42" s="41">
        <v>0</v>
      </c>
      <c r="CF42" s="41">
        <v>708.5</v>
      </c>
    </row>
    <row r="43" spans="1:84" s="33" customFormat="1" ht="105">
      <c r="A43" s="47" t="s">
        <v>219</v>
      </c>
      <c r="B43" s="29" t="s">
        <v>220</v>
      </c>
      <c r="C43" s="29" t="s">
        <v>50</v>
      </c>
      <c r="D43" s="29" t="s">
        <v>50</v>
      </c>
      <c r="E43" s="29" t="s">
        <v>50</v>
      </c>
      <c r="F43" s="29" t="s">
        <v>50</v>
      </c>
      <c r="G43" s="29" t="s">
        <v>50</v>
      </c>
      <c r="H43" s="29" t="s">
        <v>50</v>
      </c>
      <c r="I43" s="29" t="s">
        <v>50</v>
      </c>
      <c r="J43" s="29" t="s">
        <v>50</v>
      </c>
      <c r="K43" s="29" t="s">
        <v>50</v>
      </c>
      <c r="L43" s="29" t="s">
        <v>50</v>
      </c>
      <c r="M43" s="29" t="s">
        <v>50</v>
      </c>
      <c r="N43" s="29" t="s">
        <v>50</v>
      </c>
      <c r="O43" s="29" t="s">
        <v>50</v>
      </c>
      <c r="P43" s="29" t="s">
        <v>50</v>
      </c>
      <c r="Q43" s="29" t="s">
        <v>50</v>
      </c>
      <c r="R43" s="29" t="s">
        <v>50</v>
      </c>
      <c r="S43" s="29" t="s">
        <v>50</v>
      </c>
      <c r="T43" s="29" t="s">
        <v>50</v>
      </c>
      <c r="U43" s="29" t="s">
        <v>50</v>
      </c>
      <c r="V43" s="29" t="s">
        <v>50</v>
      </c>
      <c r="W43" s="29" t="s">
        <v>50</v>
      </c>
      <c r="X43" s="29" t="s">
        <v>50</v>
      </c>
      <c r="Y43" s="29" t="s">
        <v>50</v>
      </c>
      <c r="Z43" s="29" t="s">
        <v>50</v>
      </c>
      <c r="AA43" s="29" t="s">
        <v>50</v>
      </c>
      <c r="AB43" s="29" t="s">
        <v>50</v>
      </c>
      <c r="AC43" s="29" t="s">
        <v>50</v>
      </c>
      <c r="AD43" s="29" t="s">
        <v>50</v>
      </c>
      <c r="AE43" s="29" t="s">
        <v>50</v>
      </c>
      <c r="AF43" s="29" t="s">
        <v>50</v>
      </c>
      <c r="AG43" s="29" t="s">
        <v>50</v>
      </c>
      <c r="AH43" s="29" t="s">
        <v>50</v>
      </c>
      <c r="AI43" s="30">
        <f t="shared" si="28"/>
        <v>281.8</v>
      </c>
      <c r="AJ43" s="30">
        <f t="shared" si="28"/>
        <v>281.8</v>
      </c>
      <c r="AK43" s="31">
        <f>SUM(AK45+AK48)</f>
        <v>278.3</v>
      </c>
      <c r="AL43" s="31">
        <f t="shared" ref="AL43:AR43" si="35">SUM(AL45+AL48)</f>
        <v>278.3</v>
      </c>
      <c r="AM43" s="31">
        <f t="shared" si="35"/>
        <v>3.5</v>
      </c>
      <c r="AN43" s="31">
        <f t="shared" si="35"/>
        <v>3.5</v>
      </c>
      <c r="AO43" s="31">
        <f t="shared" si="35"/>
        <v>0</v>
      </c>
      <c r="AP43" s="31">
        <f t="shared" si="35"/>
        <v>0</v>
      </c>
      <c r="AQ43" s="31">
        <f t="shared" si="35"/>
        <v>0</v>
      </c>
      <c r="AR43" s="31">
        <f t="shared" si="35"/>
        <v>0</v>
      </c>
      <c r="AS43" s="32">
        <f t="shared" si="34"/>
        <v>284.89999999999998</v>
      </c>
      <c r="AT43" s="31">
        <f t="shared" ref="AT43:AW43" si="36">SUM(AT45+AT48)</f>
        <v>281.39999999999998</v>
      </c>
      <c r="AU43" s="31">
        <f t="shared" si="36"/>
        <v>3.5</v>
      </c>
      <c r="AV43" s="31">
        <f t="shared" si="36"/>
        <v>0</v>
      </c>
      <c r="AW43" s="31">
        <f t="shared" si="36"/>
        <v>0</v>
      </c>
      <c r="AX43" s="32">
        <f t="shared" si="22"/>
        <v>295</v>
      </c>
      <c r="AY43" s="31">
        <f t="shared" ref="AY43:BB43" si="37">SUM(AY45+AY48)</f>
        <v>291.5</v>
      </c>
      <c r="AZ43" s="31">
        <f t="shared" si="37"/>
        <v>3.5</v>
      </c>
      <c r="BA43" s="31">
        <f t="shared" si="37"/>
        <v>0</v>
      </c>
      <c r="BB43" s="31">
        <f t="shared" si="37"/>
        <v>0</v>
      </c>
      <c r="BC43" s="32">
        <f t="shared" si="23"/>
        <v>3.5</v>
      </c>
      <c r="BD43" s="31">
        <f t="shared" ref="BD43:BG43" si="38">SUM(BD45+BD48)</f>
        <v>0</v>
      </c>
      <c r="BE43" s="31">
        <f t="shared" si="38"/>
        <v>3.5</v>
      </c>
      <c r="BF43" s="31">
        <f t="shared" si="38"/>
        <v>0</v>
      </c>
      <c r="BG43" s="31">
        <f t="shared" si="38"/>
        <v>0</v>
      </c>
      <c r="BH43" s="32">
        <f t="shared" si="24"/>
        <v>281.8</v>
      </c>
      <c r="BI43" s="32">
        <f t="shared" si="24"/>
        <v>281.8</v>
      </c>
      <c r="BJ43" s="31">
        <f t="shared" ref="BJ43:BQ43" si="39">SUM(BJ45+BJ48)</f>
        <v>278.3</v>
      </c>
      <c r="BK43" s="31">
        <f t="shared" si="39"/>
        <v>278.3</v>
      </c>
      <c r="BL43" s="31">
        <f t="shared" si="39"/>
        <v>3.5</v>
      </c>
      <c r="BM43" s="31">
        <f t="shared" si="39"/>
        <v>3.5</v>
      </c>
      <c r="BN43" s="31">
        <f t="shared" si="39"/>
        <v>0</v>
      </c>
      <c r="BO43" s="31">
        <f t="shared" si="39"/>
        <v>0</v>
      </c>
      <c r="BP43" s="31">
        <f t="shared" si="39"/>
        <v>0</v>
      </c>
      <c r="BQ43" s="31">
        <f t="shared" si="39"/>
        <v>0</v>
      </c>
      <c r="BR43" s="32">
        <f t="shared" si="25"/>
        <v>278.10000000000002</v>
      </c>
      <c r="BS43" s="31">
        <f t="shared" ref="BS43:BV43" si="40">SUM(BS45+BS48)</f>
        <v>274.60000000000002</v>
      </c>
      <c r="BT43" s="31">
        <f t="shared" si="40"/>
        <v>3.5</v>
      </c>
      <c r="BU43" s="31">
        <f t="shared" si="40"/>
        <v>0</v>
      </c>
      <c r="BV43" s="31">
        <f t="shared" si="40"/>
        <v>0</v>
      </c>
      <c r="BW43" s="32">
        <f t="shared" si="26"/>
        <v>288.2</v>
      </c>
      <c r="BX43" s="31">
        <f t="shared" ref="BX43:CA43" si="41">SUM(BX45+BX48)</f>
        <v>284.7</v>
      </c>
      <c r="BY43" s="31">
        <f t="shared" si="41"/>
        <v>3.5</v>
      </c>
      <c r="BZ43" s="31">
        <f t="shared" si="41"/>
        <v>0</v>
      </c>
      <c r="CA43" s="31">
        <f t="shared" si="41"/>
        <v>0</v>
      </c>
      <c r="CB43" s="32">
        <f t="shared" si="27"/>
        <v>3.5</v>
      </c>
      <c r="CC43" s="31">
        <f t="shared" ref="CC43:CF43" si="42">SUM(CC45+CC48)</f>
        <v>0</v>
      </c>
      <c r="CD43" s="31">
        <f t="shared" si="42"/>
        <v>3.5</v>
      </c>
      <c r="CE43" s="31">
        <f t="shared" si="42"/>
        <v>0</v>
      </c>
      <c r="CF43" s="31">
        <f t="shared" si="42"/>
        <v>0</v>
      </c>
    </row>
    <row r="44" spans="1:84">
      <c r="A44" s="34" t="s">
        <v>51</v>
      </c>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40">
        <f t="shared" si="28"/>
        <v>0</v>
      </c>
      <c r="AJ44" s="40">
        <f t="shared" si="28"/>
        <v>0</v>
      </c>
      <c r="AK44" s="37"/>
      <c r="AL44" s="37"/>
      <c r="AM44" s="37"/>
      <c r="AN44" s="37"/>
      <c r="AO44" s="37"/>
      <c r="AP44" s="37"/>
      <c r="AQ44" s="37"/>
      <c r="AR44" s="37"/>
      <c r="AS44" s="37"/>
      <c r="AT44" s="37"/>
      <c r="AU44" s="37"/>
      <c r="AV44" s="37"/>
      <c r="AW44" s="37"/>
      <c r="AX44" s="32"/>
      <c r="AY44" s="37"/>
      <c r="AZ44" s="37"/>
      <c r="BA44" s="37"/>
      <c r="BB44" s="37"/>
      <c r="BC44" s="32"/>
      <c r="BD44" s="37"/>
      <c r="BE44" s="37"/>
      <c r="BF44" s="37"/>
      <c r="BG44" s="37"/>
      <c r="BH44" s="32"/>
      <c r="BI44" s="32"/>
      <c r="BJ44" s="37"/>
      <c r="BK44" s="37"/>
      <c r="BL44" s="37"/>
      <c r="BM44" s="37"/>
      <c r="BN44" s="37"/>
      <c r="BO44" s="37"/>
      <c r="BP44" s="37"/>
      <c r="BQ44" s="37"/>
      <c r="BR44" s="32"/>
      <c r="BS44" s="37"/>
      <c r="BT44" s="37"/>
      <c r="BU44" s="37"/>
      <c r="BV44" s="37"/>
      <c r="BW44" s="32"/>
      <c r="BX44" s="37"/>
      <c r="BY44" s="37"/>
      <c r="BZ44" s="37"/>
      <c r="CA44" s="37"/>
      <c r="CB44" s="32"/>
      <c r="CC44" s="37"/>
      <c r="CD44" s="37"/>
      <c r="CE44" s="37"/>
      <c r="CF44" s="37"/>
    </row>
    <row r="45" spans="1:84" s="33" customFormat="1" ht="21">
      <c r="A45" s="28" t="s">
        <v>221</v>
      </c>
      <c r="B45" s="29" t="s">
        <v>222</v>
      </c>
      <c r="C45" s="29" t="s">
        <v>50</v>
      </c>
      <c r="D45" s="29" t="s">
        <v>50</v>
      </c>
      <c r="E45" s="29" t="s">
        <v>50</v>
      </c>
      <c r="F45" s="29" t="s">
        <v>50</v>
      </c>
      <c r="G45" s="29" t="s">
        <v>50</v>
      </c>
      <c r="H45" s="29" t="s">
        <v>50</v>
      </c>
      <c r="I45" s="29" t="s">
        <v>50</v>
      </c>
      <c r="J45" s="29" t="s">
        <v>50</v>
      </c>
      <c r="K45" s="29" t="s">
        <v>50</v>
      </c>
      <c r="L45" s="29" t="s">
        <v>50</v>
      </c>
      <c r="M45" s="29" t="s">
        <v>50</v>
      </c>
      <c r="N45" s="29" t="s">
        <v>50</v>
      </c>
      <c r="O45" s="29" t="s">
        <v>50</v>
      </c>
      <c r="P45" s="29" t="s">
        <v>50</v>
      </c>
      <c r="Q45" s="29" t="s">
        <v>50</v>
      </c>
      <c r="R45" s="29" t="s">
        <v>50</v>
      </c>
      <c r="S45" s="29" t="s">
        <v>50</v>
      </c>
      <c r="T45" s="29" t="s">
        <v>50</v>
      </c>
      <c r="U45" s="29" t="s">
        <v>50</v>
      </c>
      <c r="V45" s="29" t="s">
        <v>50</v>
      </c>
      <c r="W45" s="29" t="s">
        <v>50</v>
      </c>
      <c r="X45" s="29" t="s">
        <v>50</v>
      </c>
      <c r="Y45" s="29" t="s">
        <v>50</v>
      </c>
      <c r="Z45" s="29" t="s">
        <v>50</v>
      </c>
      <c r="AA45" s="29" t="s">
        <v>50</v>
      </c>
      <c r="AB45" s="29" t="s">
        <v>50</v>
      </c>
      <c r="AC45" s="29" t="s">
        <v>50</v>
      </c>
      <c r="AD45" s="29" t="s">
        <v>50</v>
      </c>
      <c r="AE45" s="29" t="s">
        <v>50</v>
      </c>
      <c r="AF45" s="29" t="s">
        <v>50</v>
      </c>
      <c r="AG45" s="29" t="s">
        <v>50</v>
      </c>
      <c r="AH45" s="29" t="s">
        <v>50</v>
      </c>
      <c r="AI45" s="30">
        <f t="shared" si="28"/>
        <v>278.3</v>
      </c>
      <c r="AJ45" s="30">
        <f t="shared" si="28"/>
        <v>278.3</v>
      </c>
      <c r="AK45" s="31">
        <f>SUM(AK47)</f>
        <v>278.3</v>
      </c>
      <c r="AL45" s="31">
        <f t="shared" ref="AL45:AR45" si="43">SUM(AL47)</f>
        <v>278.3</v>
      </c>
      <c r="AM45" s="31">
        <f t="shared" si="43"/>
        <v>0</v>
      </c>
      <c r="AN45" s="31">
        <f t="shared" si="43"/>
        <v>0</v>
      </c>
      <c r="AO45" s="31">
        <f t="shared" si="43"/>
        <v>0</v>
      </c>
      <c r="AP45" s="31">
        <f t="shared" si="43"/>
        <v>0</v>
      </c>
      <c r="AQ45" s="31">
        <f t="shared" si="43"/>
        <v>0</v>
      </c>
      <c r="AR45" s="31">
        <f t="shared" si="43"/>
        <v>0</v>
      </c>
      <c r="AS45" s="32">
        <f>SUM(AT45:AW45)</f>
        <v>281.39999999999998</v>
      </c>
      <c r="AT45" s="31">
        <f t="shared" ref="AT45:AW45" si="44">SUM(AT47)</f>
        <v>281.39999999999998</v>
      </c>
      <c r="AU45" s="31">
        <f t="shared" si="44"/>
        <v>0</v>
      </c>
      <c r="AV45" s="31">
        <f t="shared" si="44"/>
        <v>0</v>
      </c>
      <c r="AW45" s="31">
        <f t="shared" si="44"/>
        <v>0</v>
      </c>
      <c r="AX45" s="32">
        <f t="shared" si="22"/>
        <v>291.5</v>
      </c>
      <c r="AY45" s="31">
        <f t="shared" ref="AY45:BB45" si="45">SUM(AY47)</f>
        <v>291.5</v>
      </c>
      <c r="AZ45" s="31">
        <f t="shared" si="45"/>
        <v>0</v>
      </c>
      <c r="BA45" s="31">
        <f t="shared" si="45"/>
        <v>0</v>
      </c>
      <c r="BB45" s="31">
        <f t="shared" si="45"/>
        <v>0</v>
      </c>
      <c r="BC45" s="32">
        <f t="shared" si="23"/>
        <v>0</v>
      </c>
      <c r="BD45" s="31">
        <f t="shared" ref="BD45:BG45" si="46">SUM(BD47)</f>
        <v>0</v>
      </c>
      <c r="BE45" s="31">
        <f t="shared" si="46"/>
        <v>0</v>
      </c>
      <c r="BF45" s="31">
        <f t="shared" si="46"/>
        <v>0</v>
      </c>
      <c r="BG45" s="31">
        <f t="shared" si="46"/>
        <v>0</v>
      </c>
      <c r="BH45" s="32">
        <f t="shared" si="24"/>
        <v>278.3</v>
      </c>
      <c r="BI45" s="32">
        <f t="shared" si="24"/>
        <v>278.3</v>
      </c>
      <c r="BJ45" s="31">
        <f t="shared" ref="BJ45:BQ45" si="47">SUM(BJ47)</f>
        <v>278.3</v>
      </c>
      <c r="BK45" s="31">
        <f t="shared" si="47"/>
        <v>278.3</v>
      </c>
      <c r="BL45" s="31">
        <f t="shared" si="47"/>
        <v>0</v>
      </c>
      <c r="BM45" s="31">
        <f t="shared" si="47"/>
        <v>0</v>
      </c>
      <c r="BN45" s="31">
        <f t="shared" si="47"/>
        <v>0</v>
      </c>
      <c r="BO45" s="31">
        <f t="shared" si="47"/>
        <v>0</v>
      </c>
      <c r="BP45" s="31">
        <f t="shared" si="47"/>
        <v>0</v>
      </c>
      <c r="BQ45" s="31">
        <f t="shared" si="47"/>
        <v>0</v>
      </c>
      <c r="BR45" s="32">
        <f t="shared" si="25"/>
        <v>274.60000000000002</v>
      </c>
      <c r="BS45" s="31">
        <f t="shared" ref="BS45:BV45" si="48">SUM(BS47)</f>
        <v>274.60000000000002</v>
      </c>
      <c r="BT45" s="31">
        <f t="shared" si="48"/>
        <v>0</v>
      </c>
      <c r="BU45" s="31">
        <f t="shared" si="48"/>
        <v>0</v>
      </c>
      <c r="BV45" s="31">
        <f t="shared" si="48"/>
        <v>0</v>
      </c>
      <c r="BW45" s="32">
        <f t="shared" si="26"/>
        <v>284.7</v>
      </c>
      <c r="BX45" s="31">
        <f t="shared" ref="BX45:CA45" si="49">SUM(BX47)</f>
        <v>284.7</v>
      </c>
      <c r="BY45" s="31">
        <f t="shared" si="49"/>
        <v>0</v>
      </c>
      <c r="BZ45" s="31">
        <f t="shared" si="49"/>
        <v>0</v>
      </c>
      <c r="CA45" s="31">
        <f t="shared" si="49"/>
        <v>0</v>
      </c>
      <c r="CB45" s="32">
        <f t="shared" si="27"/>
        <v>0</v>
      </c>
      <c r="CC45" s="31">
        <f t="shared" ref="CC45:CF45" si="50">SUM(CC47)</f>
        <v>0</v>
      </c>
      <c r="CD45" s="31">
        <f t="shared" si="50"/>
        <v>0</v>
      </c>
      <c r="CE45" s="31">
        <f t="shared" si="50"/>
        <v>0</v>
      </c>
      <c r="CF45" s="31">
        <f t="shared" si="50"/>
        <v>0</v>
      </c>
    </row>
    <row r="46" spans="1:84">
      <c r="A46" s="34" t="s">
        <v>51</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40"/>
      <c r="AJ46" s="40"/>
      <c r="AK46" s="37"/>
      <c r="AL46" s="37"/>
      <c r="AM46" s="37"/>
      <c r="AN46" s="37"/>
      <c r="AO46" s="37"/>
      <c r="AP46" s="37"/>
      <c r="AQ46" s="37"/>
      <c r="AR46" s="37"/>
      <c r="AS46" s="37"/>
      <c r="AT46" s="37"/>
      <c r="AU46" s="37"/>
      <c r="AV46" s="37"/>
      <c r="AW46" s="37"/>
      <c r="AX46" s="32"/>
      <c r="AY46" s="37"/>
      <c r="AZ46" s="37"/>
      <c r="BA46" s="37"/>
      <c r="BB46" s="37"/>
      <c r="BC46" s="32"/>
      <c r="BD46" s="37"/>
      <c r="BE46" s="37"/>
      <c r="BF46" s="37"/>
      <c r="BG46" s="37"/>
      <c r="BH46" s="32"/>
      <c r="BI46" s="32"/>
      <c r="BJ46" s="37"/>
      <c r="BK46" s="37"/>
      <c r="BL46" s="37"/>
      <c r="BM46" s="37"/>
      <c r="BN46" s="37"/>
      <c r="BO46" s="37"/>
      <c r="BP46" s="37"/>
      <c r="BQ46" s="37"/>
      <c r="BR46" s="32"/>
      <c r="BS46" s="37"/>
      <c r="BT46" s="37"/>
      <c r="BU46" s="37"/>
      <c r="BV46" s="37"/>
      <c r="BW46" s="32"/>
      <c r="BX46" s="37"/>
      <c r="BY46" s="37"/>
      <c r="BZ46" s="37"/>
      <c r="CA46" s="37"/>
      <c r="CB46" s="32"/>
      <c r="CC46" s="37"/>
      <c r="CD46" s="37"/>
      <c r="CE46" s="37"/>
      <c r="CF46" s="37"/>
    </row>
    <row r="47" spans="1:84" ht="90">
      <c r="A47" s="34" t="s">
        <v>223</v>
      </c>
      <c r="B47" s="35" t="s">
        <v>224</v>
      </c>
      <c r="C47" s="35" t="s">
        <v>225</v>
      </c>
      <c r="D47" s="35" t="s">
        <v>226</v>
      </c>
      <c r="E47" s="35" t="s">
        <v>227</v>
      </c>
      <c r="F47" s="35"/>
      <c r="G47" s="35"/>
      <c r="H47" s="35"/>
      <c r="I47" s="35"/>
      <c r="J47" s="35" t="s">
        <v>228</v>
      </c>
      <c r="K47" s="35" t="s">
        <v>62</v>
      </c>
      <c r="L47" s="35" t="s">
        <v>229</v>
      </c>
      <c r="M47" s="35"/>
      <c r="N47" s="35"/>
      <c r="O47" s="35"/>
      <c r="P47" s="35"/>
      <c r="Q47" s="35"/>
      <c r="R47" s="35"/>
      <c r="S47" s="35"/>
      <c r="T47" s="35"/>
      <c r="U47" s="35"/>
      <c r="V47" s="35"/>
      <c r="W47" s="35"/>
      <c r="X47" s="35"/>
      <c r="Y47" s="35"/>
      <c r="Z47" s="35" t="s">
        <v>230</v>
      </c>
      <c r="AA47" s="35" t="s">
        <v>62</v>
      </c>
      <c r="AB47" s="35" t="s">
        <v>231</v>
      </c>
      <c r="AC47" s="35"/>
      <c r="AD47" s="35"/>
      <c r="AE47" s="35"/>
      <c r="AF47" s="35"/>
      <c r="AG47" s="35" t="s">
        <v>232</v>
      </c>
      <c r="AH47" s="35" t="s">
        <v>132</v>
      </c>
      <c r="AI47" s="40">
        <f t="shared" si="28"/>
        <v>278.3</v>
      </c>
      <c r="AJ47" s="40">
        <f t="shared" si="28"/>
        <v>278.3</v>
      </c>
      <c r="AK47" s="41">
        <v>278.3</v>
      </c>
      <c r="AL47" s="41">
        <v>278.3</v>
      </c>
      <c r="AM47" s="41">
        <v>0</v>
      </c>
      <c r="AN47" s="41">
        <v>0</v>
      </c>
      <c r="AO47" s="41">
        <v>0</v>
      </c>
      <c r="AP47" s="41">
        <v>0</v>
      </c>
      <c r="AQ47" s="41">
        <v>0</v>
      </c>
      <c r="AR47" s="41">
        <v>0</v>
      </c>
      <c r="AS47" s="32">
        <f t="shared" ref="AS47:AS48" si="51">SUM(AT47:AW47)</f>
        <v>281.39999999999998</v>
      </c>
      <c r="AT47" s="41">
        <v>281.39999999999998</v>
      </c>
      <c r="AU47" s="41">
        <v>0</v>
      </c>
      <c r="AV47" s="41">
        <v>0</v>
      </c>
      <c r="AW47" s="41">
        <v>0</v>
      </c>
      <c r="AX47" s="32">
        <f t="shared" si="22"/>
        <v>291.5</v>
      </c>
      <c r="AY47" s="41">
        <v>291.5</v>
      </c>
      <c r="AZ47" s="41">
        <v>0</v>
      </c>
      <c r="BA47" s="41">
        <v>0</v>
      </c>
      <c r="BB47" s="41">
        <v>0</v>
      </c>
      <c r="BC47" s="32">
        <f t="shared" si="23"/>
        <v>0</v>
      </c>
      <c r="BD47" s="41">
        <v>0</v>
      </c>
      <c r="BE47" s="41">
        <v>0</v>
      </c>
      <c r="BF47" s="41">
        <v>0</v>
      </c>
      <c r="BG47" s="41">
        <v>0</v>
      </c>
      <c r="BH47" s="32">
        <f t="shared" si="24"/>
        <v>278.3</v>
      </c>
      <c r="BI47" s="32">
        <f t="shared" si="24"/>
        <v>278.3</v>
      </c>
      <c r="BJ47" s="41">
        <v>278.3</v>
      </c>
      <c r="BK47" s="41">
        <v>278.3</v>
      </c>
      <c r="BL47" s="41">
        <v>0</v>
      </c>
      <c r="BM47" s="41">
        <v>0</v>
      </c>
      <c r="BN47" s="41">
        <v>0</v>
      </c>
      <c r="BO47" s="41">
        <v>0</v>
      </c>
      <c r="BP47" s="41">
        <v>0</v>
      </c>
      <c r="BQ47" s="41">
        <v>0</v>
      </c>
      <c r="BR47" s="32">
        <f t="shared" si="25"/>
        <v>274.60000000000002</v>
      </c>
      <c r="BS47" s="41">
        <v>274.60000000000002</v>
      </c>
      <c r="BT47" s="41">
        <v>0</v>
      </c>
      <c r="BU47" s="41">
        <v>0</v>
      </c>
      <c r="BV47" s="41">
        <v>0</v>
      </c>
      <c r="BW47" s="32">
        <f t="shared" si="26"/>
        <v>284.7</v>
      </c>
      <c r="BX47" s="41">
        <v>284.7</v>
      </c>
      <c r="BY47" s="41">
        <v>0</v>
      </c>
      <c r="BZ47" s="41">
        <v>0</v>
      </c>
      <c r="CA47" s="41">
        <v>0</v>
      </c>
      <c r="CB47" s="32">
        <f t="shared" si="27"/>
        <v>0</v>
      </c>
      <c r="CC47" s="41">
        <v>0</v>
      </c>
      <c r="CD47" s="41">
        <v>0</v>
      </c>
      <c r="CE47" s="41">
        <v>0</v>
      </c>
      <c r="CF47" s="41">
        <v>0</v>
      </c>
    </row>
    <row r="48" spans="1:84" s="33" customFormat="1" ht="21">
      <c r="A48" s="28" t="s">
        <v>233</v>
      </c>
      <c r="B48" s="29" t="s">
        <v>234</v>
      </c>
      <c r="C48" s="29" t="s">
        <v>50</v>
      </c>
      <c r="D48" s="29" t="s">
        <v>50</v>
      </c>
      <c r="E48" s="29" t="s">
        <v>50</v>
      </c>
      <c r="F48" s="29" t="s">
        <v>50</v>
      </c>
      <c r="G48" s="29" t="s">
        <v>50</v>
      </c>
      <c r="H48" s="29" t="s">
        <v>50</v>
      </c>
      <c r="I48" s="29" t="s">
        <v>50</v>
      </c>
      <c r="J48" s="29" t="s">
        <v>50</v>
      </c>
      <c r="K48" s="29" t="s">
        <v>50</v>
      </c>
      <c r="L48" s="29" t="s">
        <v>50</v>
      </c>
      <c r="M48" s="29" t="s">
        <v>50</v>
      </c>
      <c r="N48" s="29" t="s">
        <v>50</v>
      </c>
      <c r="O48" s="29" t="s">
        <v>50</v>
      </c>
      <c r="P48" s="29" t="s">
        <v>50</v>
      </c>
      <c r="Q48" s="29" t="s">
        <v>50</v>
      </c>
      <c r="R48" s="29" t="s">
        <v>50</v>
      </c>
      <c r="S48" s="29" t="s">
        <v>50</v>
      </c>
      <c r="T48" s="29" t="s">
        <v>50</v>
      </c>
      <c r="U48" s="29" t="s">
        <v>50</v>
      </c>
      <c r="V48" s="29" t="s">
        <v>50</v>
      </c>
      <c r="W48" s="29" t="s">
        <v>50</v>
      </c>
      <c r="X48" s="29" t="s">
        <v>50</v>
      </c>
      <c r="Y48" s="29" t="s">
        <v>50</v>
      </c>
      <c r="Z48" s="29" t="s">
        <v>50</v>
      </c>
      <c r="AA48" s="29" t="s">
        <v>50</v>
      </c>
      <c r="AB48" s="29" t="s">
        <v>50</v>
      </c>
      <c r="AC48" s="29" t="s">
        <v>50</v>
      </c>
      <c r="AD48" s="29" t="s">
        <v>50</v>
      </c>
      <c r="AE48" s="29" t="s">
        <v>50</v>
      </c>
      <c r="AF48" s="29" t="s">
        <v>50</v>
      </c>
      <c r="AG48" s="29" t="s">
        <v>50</v>
      </c>
      <c r="AH48" s="29" t="s">
        <v>50</v>
      </c>
      <c r="AI48" s="30">
        <f t="shared" si="28"/>
        <v>3.5</v>
      </c>
      <c r="AJ48" s="30">
        <f t="shared" si="28"/>
        <v>3.5</v>
      </c>
      <c r="AK48" s="31">
        <f>SUM(AK50)</f>
        <v>0</v>
      </c>
      <c r="AL48" s="31">
        <f t="shared" ref="AL48:BG48" si="52">SUM(AL50)</f>
        <v>0</v>
      </c>
      <c r="AM48" s="31">
        <f t="shared" si="52"/>
        <v>3.5</v>
      </c>
      <c r="AN48" s="31">
        <f t="shared" si="52"/>
        <v>3.5</v>
      </c>
      <c r="AO48" s="31">
        <f t="shared" si="52"/>
        <v>0</v>
      </c>
      <c r="AP48" s="31">
        <f t="shared" si="52"/>
        <v>0</v>
      </c>
      <c r="AQ48" s="31">
        <f t="shared" si="52"/>
        <v>0</v>
      </c>
      <c r="AR48" s="31">
        <f t="shared" si="52"/>
        <v>0</v>
      </c>
      <c r="AS48" s="32">
        <f t="shared" si="51"/>
        <v>3.5</v>
      </c>
      <c r="AT48" s="31">
        <f t="shared" si="52"/>
        <v>0</v>
      </c>
      <c r="AU48" s="31">
        <f t="shared" si="52"/>
        <v>3.5</v>
      </c>
      <c r="AV48" s="31">
        <f t="shared" si="52"/>
        <v>0</v>
      </c>
      <c r="AW48" s="31">
        <f t="shared" si="52"/>
        <v>0</v>
      </c>
      <c r="AX48" s="32">
        <f t="shared" si="22"/>
        <v>3.5</v>
      </c>
      <c r="AY48" s="31">
        <f t="shared" si="52"/>
        <v>0</v>
      </c>
      <c r="AZ48" s="31">
        <f t="shared" si="52"/>
        <v>3.5</v>
      </c>
      <c r="BA48" s="31">
        <f t="shared" si="52"/>
        <v>0</v>
      </c>
      <c r="BB48" s="31">
        <f t="shared" si="52"/>
        <v>0</v>
      </c>
      <c r="BC48" s="32">
        <f t="shared" si="23"/>
        <v>3.5</v>
      </c>
      <c r="BD48" s="31">
        <f t="shared" si="52"/>
        <v>0</v>
      </c>
      <c r="BE48" s="31">
        <f t="shared" si="52"/>
        <v>3.5</v>
      </c>
      <c r="BF48" s="31">
        <f t="shared" si="52"/>
        <v>0</v>
      </c>
      <c r="BG48" s="31">
        <f t="shared" si="52"/>
        <v>0</v>
      </c>
      <c r="BH48" s="32">
        <f t="shared" si="24"/>
        <v>3.5</v>
      </c>
      <c r="BI48" s="32">
        <f t="shared" si="24"/>
        <v>3.5</v>
      </c>
      <c r="BJ48" s="31">
        <f t="shared" ref="BJ48:BQ48" si="53">SUM(BJ50)</f>
        <v>0</v>
      </c>
      <c r="BK48" s="31">
        <f t="shared" si="53"/>
        <v>0</v>
      </c>
      <c r="BL48" s="31">
        <f t="shared" si="53"/>
        <v>3.5</v>
      </c>
      <c r="BM48" s="31">
        <f t="shared" si="53"/>
        <v>3.5</v>
      </c>
      <c r="BN48" s="31">
        <f t="shared" si="53"/>
        <v>0</v>
      </c>
      <c r="BO48" s="31">
        <f t="shared" si="53"/>
        <v>0</v>
      </c>
      <c r="BP48" s="31">
        <f t="shared" si="53"/>
        <v>0</v>
      </c>
      <c r="BQ48" s="31">
        <f t="shared" si="53"/>
        <v>0</v>
      </c>
      <c r="BR48" s="32">
        <f t="shared" si="25"/>
        <v>3.5</v>
      </c>
      <c r="BS48" s="31">
        <f t="shared" ref="BS48:BV48" si="54">SUM(BS50)</f>
        <v>0</v>
      </c>
      <c r="BT48" s="31">
        <f t="shared" si="54"/>
        <v>3.5</v>
      </c>
      <c r="BU48" s="31">
        <f t="shared" si="54"/>
        <v>0</v>
      </c>
      <c r="BV48" s="31">
        <f t="shared" si="54"/>
        <v>0</v>
      </c>
      <c r="BW48" s="32">
        <f t="shared" si="26"/>
        <v>3.5</v>
      </c>
      <c r="BX48" s="31">
        <f t="shared" ref="BX48:CA48" si="55">SUM(BX50)</f>
        <v>0</v>
      </c>
      <c r="BY48" s="31">
        <f t="shared" si="55"/>
        <v>3.5</v>
      </c>
      <c r="BZ48" s="31">
        <f t="shared" si="55"/>
        <v>0</v>
      </c>
      <c r="CA48" s="31">
        <f t="shared" si="55"/>
        <v>0</v>
      </c>
      <c r="CB48" s="32">
        <f t="shared" si="27"/>
        <v>3.5</v>
      </c>
      <c r="CC48" s="31">
        <f t="shared" ref="CC48:CF48" si="56">SUM(CC50)</f>
        <v>0</v>
      </c>
      <c r="CD48" s="31">
        <f t="shared" si="56"/>
        <v>3.5</v>
      </c>
      <c r="CE48" s="31">
        <f t="shared" si="56"/>
        <v>0</v>
      </c>
      <c r="CF48" s="31">
        <f t="shared" si="56"/>
        <v>0</v>
      </c>
    </row>
    <row r="49" spans="1:84">
      <c r="A49" s="34" t="s">
        <v>51</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40"/>
      <c r="AJ49" s="40"/>
      <c r="AK49" s="37"/>
      <c r="AL49" s="37"/>
      <c r="AM49" s="37"/>
      <c r="AN49" s="37"/>
      <c r="AO49" s="37"/>
      <c r="AP49" s="37"/>
      <c r="AQ49" s="37"/>
      <c r="AR49" s="37"/>
      <c r="AS49" s="37"/>
      <c r="AT49" s="37"/>
      <c r="AU49" s="37"/>
      <c r="AV49" s="37"/>
      <c r="AW49" s="37"/>
      <c r="AX49" s="32"/>
      <c r="AY49" s="37"/>
      <c r="AZ49" s="37"/>
      <c r="BA49" s="37"/>
      <c r="BB49" s="37"/>
      <c r="BC49" s="32"/>
      <c r="BD49" s="37"/>
      <c r="BE49" s="37"/>
      <c r="BF49" s="37"/>
      <c r="BG49" s="37"/>
      <c r="BH49" s="32"/>
      <c r="BI49" s="32"/>
      <c r="BJ49" s="37"/>
      <c r="BK49" s="37"/>
      <c r="BL49" s="37"/>
      <c r="BM49" s="37"/>
      <c r="BN49" s="37"/>
      <c r="BO49" s="37"/>
      <c r="BP49" s="37"/>
      <c r="BQ49" s="37"/>
      <c r="BR49" s="32"/>
      <c r="BS49" s="37"/>
      <c r="BT49" s="37"/>
      <c r="BU49" s="37"/>
      <c r="BV49" s="37"/>
      <c r="BW49" s="32"/>
      <c r="BX49" s="37"/>
      <c r="BY49" s="37"/>
      <c r="BZ49" s="37"/>
      <c r="CA49" s="37"/>
      <c r="CB49" s="32"/>
      <c r="CC49" s="37"/>
      <c r="CD49" s="37"/>
      <c r="CE49" s="37"/>
      <c r="CF49" s="37"/>
    </row>
    <row r="50" spans="1:84" ht="168.75">
      <c r="A50" s="34" t="s">
        <v>193</v>
      </c>
      <c r="B50" s="35" t="s">
        <v>235</v>
      </c>
      <c r="C50" s="35" t="s">
        <v>236</v>
      </c>
      <c r="D50" s="35" t="s">
        <v>237</v>
      </c>
      <c r="E50" s="35" t="s">
        <v>238</v>
      </c>
      <c r="F50" s="35"/>
      <c r="G50" s="35"/>
      <c r="H50" s="35"/>
      <c r="I50" s="35"/>
      <c r="J50" s="35"/>
      <c r="K50" s="35"/>
      <c r="L50" s="35"/>
      <c r="M50" s="35"/>
      <c r="N50" s="35"/>
      <c r="O50" s="35"/>
      <c r="P50" s="35"/>
      <c r="Q50" s="35"/>
      <c r="R50" s="35"/>
      <c r="S50" s="35"/>
      <c r="T50" s="35"/>
      <c r="U50" s="35"/>
      <c r="V50" s="35"/>
      <c r="W50" s="39" t="s">
        <v>239</v>
      </c>
      <c r="X50" s="35" t="s">
        <v>240</v>
      </c>
      <c r="Y50" s="35" t="s">
        <v>241</v>
      </c>
      <c r="Z50" s="35"/>
      <c r="AA50" s="35"/>
      <c r="AB50" s="35"/>
      <c r="AC50" s="35" t="s">
        <v>242</v>
      </c>
      <c r="AD50" s="35" t="s">
        <v>62</v>
      </c>
      <c r="AE50" s="35" t="s">
        <v>243</v>
      </c>
      <c r="AF50" s="35" t="s">
        <v>64</v>
      </c>
      <c r="AG50" s="35" t="s">
        <v>202</v>
      </c>
      <c r="AH50" s="35" t="s">
        <v>203</v>
      </c>
      <c r="AI50" s="40">
        <f t="shared" si="28"/>
        <v>3.5</v>
      </c>
      <c r="AJ50" s="40">
        <f t="shared" si="28"/>
        <v>3.5</v>
      </c>
      <c r="AK50" s="41">
        <v>0</v>
      </c>
      <c r="AL50" s="41">
        <v>0</v>
      </c>
      <c r="AM50" s="41">
        <v>3.5</v>
      </c>
      <c r="AN50" s="41">
        <v>3.5</v>
      </c>
      <c r="AO50" s="41">
        <v>0</v>
      </c>
      <c r="AP50" s="41">
        <v>0</v>
      </c>
      <c r="AQ50" s="41">
        <v>0</v>
      </c>
      <c r="AR50" s="41">
        <v>0</v>
      </c>
      <c r="AS50" s="32">
        <f t="shared" ref="AS50:AS51" si="57">SUM(AT50:AW50)</f>
        <v>3.5</v>
      </c>
      <c r="AT50" s="41">
        <v>0</v>
      </c>
      <c r="AU50" s="41">
        <v>3.5</v>
      </c>
      <c r="AV50" s="41">
        <v>0</v>
      </c>
      <c r="AW50" s="41">
        <v>0</v>
      </c>
      <c r="AX50" s="32">
        <f t="shared" si="22"/>
        <v>3.5</v>
      </c>
      <c r="AY50" s="41">
        <v>0</v>
      </c>
      <c r="AZ50" s="41">
        <v>3.5</v>
      </c>
      <c r="BA50" s="41">
        <v>0</v>
      </c>
      <c r="BB50" s="41">
        <v>0</v>
      </c>
      <c r="BC50" s="32">
        <f t="shared" si="23"/>
        <v>3.5</v>
      </c>
      <c r="BD50" s="41">
        <v>0</v>
      </c>
      <c r="BE50" s="41">
        <v>3.5</v>
      </c>
      <c r="BF50" s="41">
        <v>0</v>
      </c>
      <c r="BG50" s="41">
        <v>0</v>
      </c>
      <c r="BH50" s="32">
        <f t="shared" si="24"/>
        <v>3.5</v>
      </c>
      <c r="BI50" s="32">
        <f t="shared" si="24"/>
        <v>3.5</v>
      </c>
      <c r="BJ50" s="41">
        <v>0</v>
      </c>
      <c r="BK50" s="41">
        <v>0</v>
      </c>
      <c r="BL50" s="41">
        <v>3.5</v>
      </c>
      <c r="BM50" s="41">
        <v>3.5</v>
      </c>
      <c r="BN50" s="41">
        <v>0</v>
      </c>
      <c r="BO50" s="41">
        <v>0</v>
      </c>
      <c r="BP50" s="41">
        <v>0</v>
      </c>
      <c r="BQ50" s="41">
        <v>0</v>
      </c>
      <c r="BR50" s="32">
        <f t="shared" si="25"/>
        <v>3.5</v>
      </c>
      <c r="BS50" s="41">
        <v>0</v>
      </c>
      <c r="BT50" s="41">
        <v>3.5</v>
      </c>
      <c r="BU50" s="41">
        <v>0</v>
      </c>
      <c r="BV50" s="41">
        <v>0</v>
      </c>
      <c r="BW50" s="32">
        <f t="shared" si="26"/>
        <v>3.5</v>
      </c>
      <c r="BX50" s="41">
        <v>0</v>
      </c>
      <c r="BY50" s="41">
        <v>3.5</v>
      </c>
      <c r="BZ50" s="41">
        <v>0</v>
      </c>
      <c r="CA50" s="41">
        <v>0</v>
      </c>
      <c r="CB50" s="32">
        <f t="shared" si="27"/>
        <v>3.5</v>
      </c>
      <c r="CC50" s="41">
        <v>0</v>
      </c>
      <c r="CD50" s="41">
        <v>3.5</v>
      </c>
      <c r="CE50" s="41">
        <v>0</v>
      </c>
      <c r="CF50" s="41">
        <v>0</v>
      </c>
    </row>
    <row r="51" spans="1:84" s="33" customFormat="1" ht="73.5">
      <c r="A51" s="47" t="s">
        <v>244</v>
      </c>
      <c r="B51" s="29" t="s">
        <v>245</v>
      </c>
      <c r="C51" s="29" t="s">
        <v>50</v>
      </c>
      <c r="D51" s="29" t="s">
        <v>50</v>
      </c>
      <c r="E51" s="29" t="s">
        <v>50</v>
      </c>
      <c r="F51" s="29" t="s">
        <v>50</v>
      </c>
      <c r="G51" s="29" t="s">
        <v>50</v>
      </c>
      <c r="H51" s="29" t="s">
        <v>50</v>
      </c>
      <c r="I51" s="29" t="s">
        <v>50</v>
      </c>
      <c r="J51" s="29" t="s">
        <v>50</v>
      </c>
      <c r="K51" s="29" t="s">
        <v>50</v>
      </c>
      <c r="L51" s="29" t="s">
        <v>50</v>
      </c>
      <c r="M51" s="29" t="s">
        <v>50</v>
      </c>
      <c r="N51" s="29" t="s">
        <v>50</v>
      </c>
      <c r="O51" s="29" t="s">
        <v>50</v>
      </c>
      <c r="P51" s="29" t="s">
        <v>50</v>
      </c>
      <c r="Q51" s="29" t="s">
        <v>50</v>
      </c>
      <c r="R51" s="29" t="s">
        <v>50</v>
      </c>
      <c r="S51" s="29" t="s">
        <v>50</v>
      </c>
      <c r="T51" s="29" t="s">
        <v>50</v>
      </c>
      <c r="U51" s="29" t="s">
        <v>50</v>
      </c>
      <c r="V51" s="29" t="s">
        <v>50</v>
      </c>
      <c r="W51" s="29" t="s">
        <v>50</v>
      </c>
      <c r="X51" s="29" t="s">
        <v>50</v>
      </c>
      <c r="Y51" s="29" t="s">
        <v>50</v>
      </c>
      <c r="Z51" s="29" t="s">
        <v>50</v>
      </c>
      <c r="AA51" s="29" t="s">
        <v>50</v>
      </c>
      <c r="AB51" s="29" t="s">
        <v>50</v>
      </c>
      <c r="AC51" s="29" t="s">
        <v>50</v>
      </c>
      <c r="AD51" s="29" t="s">
        <v>50</v>
      </c>
      <c r="AE51" s="29" t="s">
        <v>50</v>
      </c>
      <c r="AF51" s="29" t="s">
        <v>50</v>
      </c>
      <c r="AG51" s="29" t="s">
        <v>50</v>
      </c>
      <c r="AH51" s="29" t="s">
        <v>50</v>
      </c>
      <c r="AI51" s="30">
        <f t="shared" si="28"/>
        <v>18316.2</v>
      </c>
      <c r="AJ51" s="30">
        <f t="shared" si="28"/>
        <v>18316.2</v>
      </c>
      <c r="AK51" s="31">
        <f>SUM(AK53)</f>
        <v>0</v>
      </c>
      <c r="AL51" s="31">
        <f t="shared" ref="AL51:AR51" si="58">SUM(AL53)</f>
        <v>0</v>
      </c>
      <c r="AM51" s="31">
        <f t="shared" si="58"/>
        <v>0</v>
      </c>
      <c r="AN51" s="31">
        <f t="shared" si="58"/>
        <v>0</v>
      </c>
      <c r="AO51" s="31">
        <f t="shared" si="58"/>
        <v>0</v>
      </c>
      <c r="AP51" s="31">
        <f t="shared" si="58"/>
        <v>0</v>
      </c>
      <c r="AQ51" s="31">
        <f t="shared" si="58"/>
        <v>18316.2</v>
      </c>
      <c r="AR51" s="31">
        <f t="shared" si="58"/>
        <v>18316.2</v>
      </c>
      <c r="AS51" s="32">
        <f t="shared" si="57"/>
        <v>19965.600000000002</v>
      </c>
      <c r="AT51" s="31">
        <f t="shared" ref="AT51:AW51" si="59">SUM(AT53)</f>
        <v>0</v>
      </c>
      <c r="AU51" s="31">
        <f t="shared" si="59"/>
        <v>0</v>
      </c>
      <c r="AV51" s="31">
        <f t="shared" si="59"/>
        <v>0</v>
      </c>
      <c r="AW51" s="31">
        <f t="shared" si="59"/>
        <v>19965.600000000002</v>
      </c>
      <c r="AX51" s="32">
        <f t="shared" si="22"/>
        <v>20764.2</v>
      </c>
      <c r="AY51" s="31">
        <f t="shared" ref="AY51:BB51" si="60">SUM(AY53)</f>
        <v>0</v>
      </c>
      <c r="AZ51" s="31">
        <f t="shared" si="60"/>
        <v>0</v>
      </c>
      <c r="BA51" s="31">
        <f t="shared" si="60"/>
        <v>0</v>
      </c>
      <c r="BB51" s="31">
        <f t="shared" si="60"/>
        <v>20764.2</v>
      </c>
      <c r="BC51" s="32">
        <f t="shared" si="23"/>
        <v>21594.799999999999</v>
      </c>
      <c r="BD51" s="31">
        <f t="shared" ref="BD51:BG51" si="61">SUM(BD53)</f>
        <v>0</v>
      </c>
      <c r="BE51" s="31">
        <f t="shared" si="61"/>
        <v>0</v>
      </c>
      <c r="BF51" s="31">
        <f t="shared" si="61"/>
        <v>0</v>
      </c>
      <c r="BG51" s="31">
        <f t="shared" si="61"/>
        <v>21594.799999999999</v>
      </c>
      <c r="BH51" s="32">
        <f t="shared" si="24"/>
        <v>18316.2</v>
      </c>
      <c r="BI51" s="32">
        <f t="shared" si="24"/>
        <v>18316.2</v>
      </c>
      <c r="BJ51" s="31">
        <f t="shared" ref="BJ51:BQ51" si="62">SUM(BJ53)</f>
        <v>0</v>
      </c>
      <c r="BK51" s="31">
        <f t="shared" si="62"/>
        <v>0</v>
      </c>
      <c r="BL51" s="31">
        <f t="shared" si="62"/>
        <v>0</v>
      </c>
      <c r="BM51" s="31">
        <f t="shared" si="62"/>
        <v>0</v>
      </c>
      <c r="BN51" s="31">
        <f t="shared" si="62"/>
        <v>0</v>
      </c>
      <c r="BO51" s="31">
        <f t="shared" si="62"/>
        <v>0</v>
      </c>
      <c r="BP51" s="31">
        <f t="shared" si="62"/>
        <v>18316.2</v>
      </c>
      <c r="BQ51" s="31">
        <f t="shared" si="62"/>
        <v>18316.2</v>
      </c>
      <c r="BR51" s="32">
        <f t="shared" si="25"/>
        <v>19965.600000000002</v>
      </c>
      <c r="BS51" s="31">
        <f t="shared" ref="BS51:BV51" si="63">SUM(BS53)</f>
        <v>0</v>
      </c>
      <c r="BT51" s="31">
        <f t="shared" si="63"/>
        <v>0</v>
      </c>
      <c r="BU51" s="31">
        <f t="shared" si="63"/>
        <v>0</v>
      </c>
      <c r="BV51" s="31">
        <f t="shared" si="63"/>
        <v>19965.600000000002</v>
      </c>
      <c r="BW51" s="32">
        <f t="shared" si="26"/>
        <v>20764.2</v>
      </c>
      <c r="BX51" s="31">
        <f t="shared" ref="BX51:CA51" si="64">SUM(BX53)</f>
        <v>0</v>
      </c>
      <c r="BY51" s="31">
        <f t="shared" si="64"/>
        <v>0</v>
      </c>
      <c r="BZ51" s="31">
        <f t="shared" si="64"/>
        <v>0</v>
      </c>
      <c r="CA51" s="31">
        <f t="shared" si="64"/>
        <v>20764.2</v>
      </c>
      <c r="CB51" s="32">
        <f t="shared" si="27"/>
        <v>21594.799999999999</v>
      </c>
      <c r="CC51" s="31">
        <f t="shared" ref="CC51:CF51" si="65">SUM(CC53)</f>
        <v>0</v>
      </c>
      <c r="CD51" s="31">
        <f t="shared" si="65"/>
        <v>0</v>
      </c>
      <c r="CE51" s="31">
        <f t="shared" si="65"/>
        <v>0</v>
      </c>
      <c r="CF51" s="31">
        <f t="shared" si="65"/>
        <v>21594.799999999999</v>
      </c>
    </row>
    <row r="52" spans="1:84">
      <c r="A52" s="34" t="s">
        <v>51</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40"/>
      <c r="AJ52" s="40"/>
      <c r="AK52" s="37"/>
      <c r="AL52" s="37"/>
      <c r="AM52" s="37"/>
      <c r="AN52" s="37"/>
      <c r="AO52" s="37"/>
      <c r="AP52" s="37"/>
      <c r="AQ52" s="37"/>
      <c r="AR52" s="37"/>
      <c r="AS52" s="37"/>
      <c r="AT52" s="37"/>
      <c r="AU52" s="37"/>
      <c r="AV52" s="37"/>
      <c r="AW52" s="37"/>
      <c r="AX52" s="32"/>
      <c r="AY52" s="37"/>
      <c r="AZ52" s="37"/>
      <c r="BA52" s="37"/>
      <c r="BB52" s="37"/>
      <c r="BC52" s="32"/>
      <c r="BD52" s="37"/>
      <c r="BE52" s="37"/>
      <c r="BF52" s="37"/>
      <c r="BG52" s="37"/>
      <c r="BH52" s="32"/>
      <c r="BI52" s="32"/>
      <c r="BJ52" s="37"/>
      <c r="BK52" s="37"/>
      <c r="BL52" s="37"/>
      <c r="BM52" s="37"/>
      <c r="BN52" s="37"/>
      <c r="BO52" s="37"/>
      <c r="BP52" s="37"/>
      <c r="BQ52" s="37"/>
      <c r="BR52" s="32"/>
      <c r="BS52" s="37"/>
      <c r="BT52" s="37"/>
      <c r="BU52" s="37"/>
      <c r="BV52" s="37"/>
      <c r="BW52" s="32"/>
      <c r="BX52" s="37"/>
      <c r="BY52" s="37"/>
      <c r="BZ52" s="37"/>
      <c r="CA52" s="37"/>
      <c r="CB52" s="32"/>
      <c r="CC52" s="37"/>
      <c r="CD52" s="37"/>
      <c r="CE52" s="37"/>
      <c r="CF52" s="37"/>
    </row>
    <row r="53" spans="1:84" s="33" customFormat="1" ht="21">
      <c r="A53" s="28" t="s">
        <v>246</v>
      </c>
      <c r="B53" s="29" t="s">
        <v>247</v>
      </c>
      <c r="C53" s="29" t="s">
        <v>50</v>
      </c>
      <c r="D53" s="29" t="s">
        <v>50</v>
      </c>
      <c r="E53" s="29" t="s">
        <v>50</v>
      </c>
      <c r="F53" s="29" t="s">
        <v>50</v>
      </c>
      <c r="G53" s="29" t="s">
        <v>50</v>
      </c>
      <c r="H53" s="29" t="s">
        <v>50</v>
      </c>
      <c r="I53" s="29" t="s">
        <v>50</v>
      </c>
      <c r="J53" s="29" t="s">
        <v>50</v>
      </c>
      <c r="K53" s="29" t="s">
        <v>50</v>
      </c>
      <c r="L53" s="29" t="s">
        <v>50</v>
      </c>
      <c r="M53" s="29" t="s">
        <v>50</v>
      </c>
      <c r="N53" s="29" t="s">
        <v>50</v>
      </c>
      <c r="O53" s="29" t="s">
        <v>50</v>
      </c>
      <c r="P53" s="29" t="s">
        <v>50</v>
      </c>
      <c r="Q53" s="29" t="s">
        <v>50</v>
      </c>
      <c r="R53" s="29" t="s">
        <v>50</v>
      </c>
      <c r="S53" s="29" t="s">
        <v>50</v>
      </c>
      <c r="T53" s="29" t="s">
        <v>50</v>
      </c>
      <c r="U53" s="29" t="s">
        <v>50</v>
      </c>
      <c r="V53" s="29" t="s">
        <v>50</v>
      </c>
      <c r="W53" s="29" t="s">
        <v>50</v>
      </c>
      <c r="X53" s="29" t="s">
        <v>50</v>
      </c>
      <c r="Y53" s="29" t="s">
        <v>50</v>
      </c>
      <c r="Z53" s="29" t="s">
        <v>50</v>
      </c>
      <c r="AA53" s="29" t="s">
        <v>50</v>
      </c>
      <c r="AB53" s="29" t="s">
        <v>50</v>
      </c>
      <c r="AC53" s="29" t="s">
        <v>50</v>
      </c>
      <c r="AD53" s="29" t="s">
        <v>50</v>
      </c>
      <c r="AE53" s="29" t="s">
        <v>50</v>
      </c>
      <c r="AF53" s="29" t="s">
        <v>50</v>
      </c>
      <c r="AG53" s="29" t="s">
        <v>50</v>
      </c>
      <c r="AH53" s="29" t="s">
        <v>50</v>
      </c>
      <c r="AI53" s="30">
        <f t="shared" si="28"/>
        <v>18316.2</v>
      </c>
      <c r="AJ53" s="30">
        <f t="shared" si="28"/>
        <v>18316.2</v>
      </c>
      <c r="AK53" s="31">
        <f>SUM(AK55)</f>
        <v>0</v>
      </c>
      <c r="AL53" s="31">
        <f t="shared" ref="AL53:AR53" si="66">SUM(AL55)</f>
        <v>0</v>
      </c>
      <c r="AM53" s="31">
        <f t="shared" si="66"/>
        <v>0</v>
      </c>
      <c r="AN53" s="31">
        <f t="shared" si="66"/>
        <v>0</v>
      </c>
      <c r="AO53" s="31">
        <f t="shared" si="66"/>
        <v>0</v>
      </c>
      <c r="AP53" s="31">
        <f t="shared" si="66"/>
        <v>0</v>
      </c>
      <c r="AQ53" s="31">
        <f t="shared" si="66"/>
        <v>18316.2</v>
      </c>
      <c r="AR53" s="31">
        <f t="shared" si="66"/>
        <v>18316.2</v>
      </c>
      <c r="AS53" s="32">
        <f>SUM(AT53:AW53)</f>
        <v>19965.600000000002</v>
      </c>
      <c r="AT53" s="31">
        <f t="shared" ref="AT53:AW53" si="67">SUM(AT55)</f>
        <v>0</v>
      </c>
      <c r="AU53" s="31">
        <f t="shared" si="67"/>
        <v>0</v>
      </c>
      <c r="AV53" s="31">
        <f t="shared" si="67"/>
        <v>0</v>
      </c>
      <c r="AW53" s="31">
        <f t="shared" si="67"/>
        <v>19965.600000000002</v>
      </c>
      <c r="AX53" s="32">
        <f t="shared" si="22"/>
        <v>20764.2</v>
      </c>
      <c r="AY53" s="31">
        <f t="shared" ref="AY53:BB53" si="68">SUM(AY55)</f>
        <v>0</v>
      </c>
      <c r="AZ53" s="31">
        <f t="shared" si="68"/>
        <v>0</v>
      </c>
      <c r="BA53" s="31">
        <f t="shared" si="68"/>
        <v>0</v>
      </c>
      <c r="BB53" s="31">
        <f t="shared" si="68"/>
        <v>20764.2</v>
      </c>
      <c r="BC53" s="32">
        <f t="shared" si="23"/>
        <v>21594.799999999999</v>
      </c>
      <c r="BD53" s="31">
        <f t="shared" ref="BD53:BG53" si="69">SUM(BD55)</f>
        <v>0</v>
      </c>
      <c r="BE53" s="31">
        <f t="shared" si="69"/>
        <v>0</v>
      </c>
      <c r="BF53" s="31">
        <f t="shared" si="69"/>
        <v>0</v>
      </c>
      <c r="BG53" s="31">
        <f t="shared" si="69"/>
        <v>21594.799999999999</v>
      </c>
      <c r="BH53" s="32">
        <f t="shared" si="24"/>
        <v>18316.2</v>
      </c>
      <c r="BI53" s="32">
        <f t="shared" si="24"/>
        <v>18316.2</v>
      </c>
      <c r="BJ53" s="31">
        <f t="shared" ref="BJ53:BQ53" si="70">SUM(BJ55)</f>
        <v>0</v>
      </c>
      <c r="BK53" s="31">
        <f t="shared" si="70"/>
        <v>0</v>
      </c>
      <c r="BL53" s="31">
        <f t="shared" si="70"/>
        <v>0</v>
      </c>
      <c r="BM53" s="31">
        <f t="shared" si="70"/>
        <v>0</v>
      </c>
      <c r="BN53" s="31">
        <f t="shared" si="70"/>
        <v>0</v>
      </c>
      <c r="BO53" s="31">
        <f t="shared" si="70"/>
        <v>0</v>
      </c>
      <c r="BP53" s="31">
        <f t="shared" si="70"/>
        <v>18316.2</v>
      </c>
      <c r="BQ53" s="31">
        <f t="shared" si="70"/>
        <v>18316.2</v>
      </c>
      <c r="BR53" s="32">
        <f t="shared" si="25"/>
        <v>19965.600000000002</v>
      </c>
      <c r="BS53" s="31">
        <f t="shared" ref="BS53:BV53" si="71">SUM(BS55)</f>
        <v>0</v>
      </c>
      <c r="BT53" s="31">
        <f t="shared" si="71"/>
        <v>0</v>
      </c>
      <c r="BU53" s="31">
        <f t="shared" si="71"/>
        <v>0</v>
      </c>
      <c r="BV53" s="31">
        <f t="shared" si="71"/>
        <v>19965.600000000002</v>
      </c>
      <c r="BW53" s="32">
        <f t="shared" si="26"/>
        <v>20764.2</v>
      </c>
      <c r="BX53" s="31">
        <f t="shared" ref="BX53:CA53" si="72">SUM(BX55)</f>
        <v>0</v>
      </c>
      <c r="BY53" s="31">
        <f t="shared" si="72"/>
        <v>0</v>
      </c>
      <c r="BZ53" s="31">
        <f t="shared" si="72"/>
        <v>0</v>
      </c>
      <c r="CA53" s="31">
        <f t="shared" si="72"/>
        <v>20764.2</v>
      </c>
      <c r="CB53" s="32">
        <f t="shared" si="27"/>
        <v>21594.799999999999</v>
      </c>
      <c r="CC53" s="31">
        <f t="shared" ref="CC53:CF53" si="73">SUM(CC55)</f>
        <v>0</v>
      </c>
      <c r="CD53" s="31">
        <f t="shared" si="73"/>
        <v>0</v>
      </c>
      <c r="CE53" s="31">
        <f t="shared" si="73"/>
        <v>0</v>
      </c>
      <c r="CF53" s="31">
        <f t="shared" si="73"/>
        <v>21594.799999999999</v>
      </c>
    </row>
    <row r="54" spans="1:84">
      <c r="A54" s="34" t="s">
        <v>51</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40"/>
      <c r="AJ54" s="40"/>
      <c r="AK54" s="37"/>
      <c r="AL54" s="37"/>
      <c r="AM54" s="37"/>
      <c r="AN54" s="37"/>
      <c r="AO54" s="37"/>
      <c r="AP54" s="37"/>
      <c r="AQ54" s="37"/>
      <c r="AR54" s="37"/>
      <c r="AS54" s="37"/>
      <c r="AT54" s="37"/>
      <c r="AU54" s="37"/>
      <c r="AV54" s="37"/>
      <c r="AW54" s="37"/>
      <c r="AX54" s="32"/>
      <c r="AY54" s="37"/>
      <c r="AZ54" s="37"/>
      <c r="BA54" s="37"/>
      <c r="BB54" s="37"/>
      <c r="BC54" s="32"/>
      <c r="BD54" s="37"/>
      <c r="BE54" s="37"/>
      <c r="BF54" s="37"/>
      <c r="BG54" s="37"/>
      <c r="BH54" s="32"/>
      <c r="BI54" s="32"/>
      <c r="BJ54" s="37"/>
      <c r="BK54" s="37"/>
      <c r="BL54" s="37"/>
      <c r="BM54" s="37"/>
      <c r="BN54" s="37"/>
      <c r="BO54" s="37"/>
      <c r="BP54" s="37"/>
      <c r="BQ54" s="37"/>
      <c r="BR54" s="32"/>
      <c r="BS54" s="37"/>
      <c r="BT54" s="37"/>
      <c r="BU54" s="37"/>
      <c r="BV54" s="37"/>
      <c r="BW54" s="32"/>
      <c r="BX54" s="37"/>
      <c r="BY54" s="37"/>
      <c r="BZ54" s="37"/>
      <c r="CA54" s="37"/>
      <c r="CB54" s="32"/>
      <c r="CC54" s="37"/>
      <c r="CD54" s="37"/>
      <c r="CE54" s="37"/>
      <c r="CF54" s="37"/>
    </row>
    <row r="55" spans="1:84" s="33" customFormat="1" ht="63">
      <c r="A55" s="47" t="s">
        <v>248</v>
      </c>
      <c r="B55" s="29" t="s">
        <v>249</v>
      </c>
      <c r="C55" s="29" t="s">
        <v>50</v>
      </c>
      <c r="D55" s="29" t="s">
        <v>50</v>
      </c>
      <c r="E55" s="29" t="s">
        <v>50</v>
      </c>
      <c r="F55" s="29" t="s">
        <v>50</v>
      </c>
      <c r="G55" s="29" t="s">
        <v>50</v>
      </c>
      <c r="H55" s="29" t="s">
        <v>50</v>
      </c>
      <c r="I55" s="29" t="s">
        <v>50</v>
      </c>
      <c r="J55" s="29" t="s">
        <v>50</v>
      </c>
      <c r="K55" s="29" t="s">
        <v>50</v>
      </c>
      <c r="L55" s="29" t="s">
        <v>50</v>
      </c>
      <c r="M55" s="29" t="s">
        <v>50</v>
      </c>
      <c r="N55" s="29" t="s">
        <v>50</v>
      </c>
      <c r="O55" s="29" t="s">
        <v>50</v>
      </c>
      <c r="P55" s="29" t="s">
        <v>50</v>
      </c>
      <c r="Q55" s="29" t="s">
        <v>50</v>
      </c>
      <c r="R55" s="29" t="s">
        <v>50</v>
      </c>
      <c r="S55" s="29" t="s">
        <v>50</v>
      </c>
      <c r="T55" s="29" t="s">
        <v>50</v>
      </c>
      <c r="U55" s="29" t="s">
        <v>50</v>
      </c>
      <c r="V55" s="29" t="s">
        <v>50</v>
      </c>
      <c r="W55" s="29" t="s">
        <v>50</v>
      </c>
      <c r="X55" s="29" t="s">
        <v>50</v>
      </c>
      <c r="Y55" s="29" t="s">
        <v>50</v>
      </c>
      <c r="Z55" s="29" t="s">
        <v>50</v>
      </c>
      <c r="AA55" s="29" t="s">
        <v>50</v>
      </c>
      <c r="AB55" s="29" t="s">
        <v>50</v>
      </c>
      <c r="AC55" s="29" t="s">
        <v>50</v>
      </c>
      <c r="AD55" s="29" t="s">
        <v>50</v>
      </c>
      <c r="AE55" s="29" t="s">
        <v>50</v>
      </c>
      <c r="AF55" s="29" t="s">
        <v>50</v>
      </c>
      <c r="AG55" s="29" t="s">
        <v>50</v>
      </c>
      <c r="AH55" s="29" t="s">
        <v>50</v>
      </c>
      <c r="AI55" s="30">
        <f t="shared" si="28"/>
        <v>18316.2</v>
      </c>
      <c r="AJ55" s="30">
        <f t="shared" si="28"/>
        <v>18316.2</v>
      </c>
      <c r="AK55" s="31">
        <f>SUM(AK57:AK67)</f>
        <v>0</v>
      </c>
      <c r="AL55" s="31">
        <f t="shared" ref="AL55:AR55" si="74">SUM(AL57:AL67)</f>
        <v>0</v>
      </c>
      <c r="AM55" s="31">
        <f t="shared" si="74"/>
        <v>0</v>
      </c>
      <c r="AN55" s="31">
        <f t="shared" si="74"/>
        <v>0</v>
      </c>
      <c r="AO55" s="31">
        <f t="shared" si="74"/>
        <v>0</v>
      </c>
      <c r="AP55" s="31">
        <f t="shared" si="74"/>
        <v>0</v>
      </c>
      <c r="AQ55" s="31">
        <f t="shared" si="74"/>
        <v>18316.2</v>
      </c>
      <c r="AR55" s="31">
        <f t="shared" si="74"/>
        <v>18316.2</v>
      </c>
      <c r="AS55" s="32">
        <f>SUM(AT55:AW55)</f>
        <v>19965.600000000002</v>
      </c>
      <c r="AT55" s="31">
        <f t="shared" ref="AT55:AW55" si="75">SUM(AT57:AT67)</f>
        <v>0</v>
      </c>
      <c r="AU55" s="31">
        <f t="shared" si="75"/>
        <v>0</v>
      </c>
      <c r="AV55" s="31">
        <f t="shared" si="75"/>
        <v>0</v>
      </c>
      <c r="AW55" s="31">
        <f t="shared" si="75"/>
        <v>19965.600000000002</v>
      </c>
      <c r="AX55" s="32">
        <f t="shared" si="22"/>
        <v>20764.2</v>
      </c>
      <c r="AY55" s="31">
        <f t="shared" ref="AY55:BB55" si="76">SUM(AY57:AY67)</f>
        <v>0</v>
      </c>
      <c r="AZ55" s="31">
        <f t="shared" si="76"/>
        <v>0</v>
      </c>
      <c r="BA55" s="31">
        <f t="shared" si="76"/>
        <v>0</v>
      </c>
      <c r="BB55" s="31">
        <f t="shared" si="76"/>
        <v>20764.2</v>
      </c>
      <c r="BC55" s="32">
        <f t="shared" si="23"/>
        <v>21594.799999999999</v>
      </c>
      <c r="BD55" s="31">
        <f t="shared" ref="BD55:BG55" si="77">SUM(BD57:BD67)</f>
        <v>0</v>
      </c>
      <c r="BE55" s="31">
        <f t="shared" si="77"/>
        <v>0</v>
      </c>
      <c r="BF55" s="31">
        <f t="shared" si="77"/>
        <v>0</v>
      </c>
      <c r="BG55" s="31">
        <f t="shared" si="77"/>
        <v>21594.799999999999</v>
      </c>
      <c r="BH55" s="32">
        <f t="shared" si="24"/>
        <v>18316.2</v>
      </c>
      <c r="BI55" s="32">
        <f t="shared" si="24"/>
        <v>18316.2</v>
      </c>
      <c r="BJ55" s="31">
        <f t="shared" ref="BJ55:BQ55" si="78">SUM(BJ57:BJ67)</f>
        <v>0</v>
      </c>
      <c r="BK55" s="31">
        <f t="shared" si="78"/>
        <v>0</v>
      </c>
      <c r="BL55" s="31">
        <f t="shared" si="78"/>
        <v>0</v>
      </c>
      <c r="BM55" s="31">
        <f t="shared" si="78"/>
        <v>0</v>
      </c>
      <c r="BN55" s="31">
        <f t="shared" si="78"/>
        <v>0</v>
      </c>
      <c r="BO55" s="31">
        <f t="shared" si="78"/>
        <v>0</v>
      </c>
      <c r="BP55" s="31">
        <f t="shared" si="78"/>
        <v>18316.2</v>
      </c>
      <c r="BQ55" s="31">
        <f t="shared" si="78"/>
        <v>18316.2</v>
      </c>
      <c r="BR55" s="32">
        <f t="shared" si="25"/>
        <v>19965.600000000002</v>
      </c>
      <c r="BS55" s="31">
        <f t="shared" ref="BS55:BV55" si="79">SUM(BS57:BS67)</f>
        <v>0</v>
      </c>
      <c r="BT55" s="31">
        <f t="shared" si="79"/>
        <v>0</v>
      </c>
      <c r="BU55" s="31">
        <f t="shared" si="79"/>
        <v>0</v>
      </c>
      <c r="BV55" s="31">
        <f t="shared" si="79"/>
        <v>19965.600000000002</v>
      </c>
      <c r="BW55" s="32">
        <f t="shared" si="26"/>
        <v>20764.2</v>
      </c>
      <c r="BX55" s="31">
        <f t="shared" ref="BX55:CA55" si="80">SUM(BX57:BX67)</f>
        <v>0</v>
      </c>
      <c r="BY55" s="31">
        <f t="shared" si="80"/>
        <v>0</v>
      </c>
      <c r="BZ55" s="31">
        <f t="shared" si="80"/>
        <v>0</v>
      </c>
      <c r="CA55" s="31">
        <f t="shared" si="80"/>
        <v>20764.2</v>
      </c>
      <c r="CB55" s="32">
        <f t="shared" si="27"/>
        <v>21594.799999999999</v>
      </c>
      <c r="CC55" s="31">
        <f t="shared" ref="CC55:CF55" si="81">SUM(CC57:CC67)</f>
        <v>0</v>
      </c>
      <c r="CD55" s="31">
        <f t="shared" si="81"/>
        <v>0</v>
      </c>
      <c r="CE55" s="31">
        <f t="shared" si="81"/>
        <v>0</v>
      </c>
      <c r="CF55" s="31">
        <f t="shared" si="81"/>
        <v>21594.799999999999</v>
      </c>
    </row>
    <row r="56" spans="1:84">
      <c r="A56" s="34" t="s">
        <v>51</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40"/>
      <c r="AJ56" s="40"/>
      <c r="AK56" s="37"/>
      <c r="AL56" s="37"/>
      <c r="AM56" s="37"/>
      <c r="AN56" s="37"/>
      <c r="AO56" s="37"/>
      <c r="AP56" s="37"/>
      <c r="AQ56" s="37"/>
      <c r="AR56" s="37"/>
      <c r="AS56" s="37"/>
      <c r="AT56" s="37"/>
      <c r="AU56" s="37"/>
      <c r="AV56" s="37"/>
      <c r="AW56" s="37"/>
      <c r="AX56" s="32"/>
      <c r="AY56" s="37"/>
      <c r="AZ56" s="37"/>
      <c r="BA56" s="37"/>
      <c r="BB56" s="37"/>
      <c r="BC56" s="32"/>
      <c r="BD56" s="37"/>
      <c r="BE56" s="37"/>
      <c r="BF56" s="37"/>
      <c r="BG56" s="37"/>
      <c r="BH56" s="32"/>
      <c r="BI56" s="32"/>
      <c r="BJ56" s="37"/>
      <c r="BK56" s="37"/>
      <c r="BL56" s="37"/>
      <c r="BM56" s="37"/>
      <c r="BN56" s="37"/>
      <c r="BO56" s="37"/>
      <c r="BP56" s="37"/>
      <c r="BQ56" s="37"/>
      <c r="BR56" s="32"/>
      <c r="BS56" s="37"/>
      <c r="BT56" s="37"/>
      <c r="BU56" s="37"/>
      <c r="BV56" s="37"/>
      <c r="BW56" s="32"/>
      <c r="BX56" s="37"/>
      <c r="BY56" s="37"/>
      <c r="BZ56" s="37"/>
      <c r="CA56" s="37"/>
      <c r="CB56" s="32"/>
      <c r="CC56" s="37"/>
      <c r="CD56" s="37"/>
      <c r="CE56" s="37"/>
      <c r="CF56" s="37"/>
    </row>
    <row r="57" spans="1:84" ht="146.25">
      <c r="A57" s="34" t="s">
        <v>250</v>
      </c>
      <c r="B57" s="35" t="s">
        <v>251</v>
      </c>
      <c r="C57" s="35" t="s">
        <v>58</v>
      </c>
      <c r="D57" s="35" t="s">
        <v>252</v>
      </c>
      <c r="E57" s="35" t="s">
        <v>60</v>
      </c>
      <c r="F57" s="35"/>
      <c r="G57" s="35"/>
      <c r="H57" s="35"/>
      <c r="I57" s="35"/>
      <c r="J57" s="35"/>
      <c r="K57" s="35"/>
      <c r="L57" s="35"/>
      <c r="M57" s="35"/>
      <c r="N57" s="35"/>
      <c r="O57" s="35"/>
      <c r="P57" s="35"/>
      <c r="Q57" s="35"/>
      <c r="R57" s="35"/>
      <c r="S57" s="35"/>
      <c r="T57" s="35"/>
      <c r="U57" s="35"/>
      <c r="V57" s="35"/>
      <c r="W57" s="35"/>
      <c r="X57" s="35"/>
      <c r="Y57" s="35"/>
      <c r="Z57" s="35"/>
      <c r="AA57" s="35"/>
      <c r="AB57" s="35"/>
      <c r="AC57" s="39" t="s">
        <v>253</v>
      </c>
      <c r="AD57" s="35" t="s">
        <v>75</v>
      </c>
      <c r="AE57" s="35" t="s">
        <v>254</v>
      </c>
      <c r="AF57" s="35"/>
      <c r="AG57" s="35" t="s">
        <v>255</v>
      </c>
      <c r="AH57" s="35" t="s">
        <v>256</v>
      </c>
      <c r="AI57" s="40">
        <f t="shared" si="28"/>
        <v>637.5</v>
      </c>
      <c r="AJ57" s="40">
        <f t="shared" si="28"/>
        <v>637.5</v>
      </c>
      <c r="AK57" s="41">
        <v>0</v>
      </c>
      <c r="AL57" s="41">
        <v>0</v>
      </c>
      <c r="AM57" s="41">
        <v>0</v>
      </c>
      <c r="AN57" s="41">
        <v>0</v>
      </c>
      <c r="AO57" s="41">
        <v>0</v>
      </c>
      <c r="AP57" s="41">
        <v>0</v>
      </c>
      <c r="AQ57" s="41">
        <v>637.5</v>
      </c>
      <c r="AR57" s="41">
        <v>637.5</v>
      </c>
      <c r="AS57" s="32">
        <f t="shared" ref="AS57:AS69" si="82">SUM(AT57:AW57)</f>
        <v>682.3</v>
      </c>
      <c r="AT57" s="41">
        <v>0</v>
      </c>
      <c r="AU57" s="41">
        <v>0</v>
      </c>
      <c r="AV57" s="41">
        <v>0</v>
      </c>
      <c r="AW57" s="41">
        <v>682.3</v>
      </c>
      <c r="AX57" s="32">
        <f t="shared" si="22"/>
        <v>709.6</v>
      </c>
      <c r="AY57" s="41">
        <v>0</v>
      </c>
      <c r="AZ57" s="41">
        <v>0</v>
      </c>
      <c r="BA57" s="41">
        <v>0</v>
      </c>
      <c r="BB57" s="41">
        <v>709.6</v>
      </c>
      <c r="BC57" s="32">
        <f t="shared" si="23"/>
        <v>738</v>
      </c>
      <c r="BD57" s="41">
        <v>0</v>
      </c>
      <c r="BE57" s="41">
        <v>0</v>
      </c>
      <c r="BF57" s="41">
        <v>0</v>
      </c>
      <c r="BG57" s="41">
        <v>738</v>
      </c>
      <c r="BH57" s="32">
        <f t="shared" si="24"/>
        <v>637.5</v>
      </c>
      <c r="BI57" s="32">
        <f t="shared" si="24"/>
        <v>637.5</v>
      </c>
      <c r="BJ57" s="41">
        <v>0</v>
      </c>
      <c r="BK57" s="41">
        <v>0</v>
      </c>
      <c r="BL57" s="41">
        <v>0</v>
      </c>
      <c r="BM57" s="41">
        <v>0</v>
      </c>
      <c r="BN57" s="41">
        <v>0</v>
      </c>
      <c r="BO57" s="41">
        <v>0</v>
      </c>
      <c r="BP57" s="41">
        <v>637.5</v>
      </c>
      <c r="BQ57" s="41">
        <v>637.5</v>
      </c>
      <c r="BR57" s="32">
        <f t="shared" si="25"/>
        <v>682.3</v>
      </c>
      <c r="BS57" s="41">
        <v>0</v>
      </c>
      <c r="BT57" s="41">
        <v>0</v>
      </c>
      <c r="BU57" s="41">
        <v>0</v>
      </c>
      <c r="BV57" s="41">
        <v>682.3</v>
      </c>
      <c r="BW57" s="32">
        <f t="shared" si="26"/>
        <v>709.6</v>
      </c>
      <c r="BX57" s="41">
        <v>0</v>
      </c>
      <c r="BY57" s="41">
        <v>0</v>
      </c>
      <c r="BZ57" s="41">
        <v>0</v>
      </c>
      <c r="CA57" s="41">
        <v>709.6</v>
      </c>
      <c r="CB57" s="32">
        <f t="shared" si="27"/>
        <v>738</v>
      </c>
      <c r="CC57" s="41">
        <v>0</v>
      </c>
      <c r="CD57" s="41">
        <v>0</v>
      </c>
      <c r="CE57" s="41">
        <v>0</v>
      </c>
      <c r="CF57" s="41">
        <v>738</v>
      </c>
    </row>
    <row r="58" spans="1:84" ht="123.75">
      <c r="A58" s="34" t="s">
        <v>257</v>
      </c>
      <c r="B58" s="35" t="s">
        <v>258</v>
      </c>
      <c r="C58" s="39" t="s">
        <v>259</v>
      </c>
      <c r="D58" s="35" t="s">
        <v>260</v>
      </c>
      <c r="E58" s="35" t="s">
        <v>261</v>
      </c>
      <c r="F58" s="35"/>
      <c r="G58" s="35"/>
      <c r="H58" s="35"/>
      <c r="I58" s="35"/>
      <c r="J58" s="35"/>
      <c r="K58" s="35"/>
      <c r="L58" s="35"/>
      <c r="M58" s="35"/>
      <c r="N58" s="35"/>
      <c r="O58" s="35"/>
      <c r="P58" s="35"/>
      <c r="Q58" s="35"/>
      <c r="R58" s="35"/>
      <c r="S58" s="35"/>
      <c r="T58" s="35"/>
      <c r="U58" s="35"/>
      <c r="V58" s="35"/>
      <c r="W58" s="35"/>
      <c r="X58" s="35"/>
      <c r="Y58" s="35"/>
      <c r="Z58" s="35"/>
      <c r="AA58" s="35"/>
      <c r="AB58" s="35"/>
      <c r="AC58" s="39" t="s">
        <v>262</v>
      </c>
      <c r="AD58" s="35" t="s">
        <v>75</v>
      </c>
      <c r="AE58" s="35" t="s">
        <v>263</v>
      </c>
      <c r="AF58" s="35"/>
      <c r="AG58" s="35" t="s">
        <v>255</v>
      </c>
      <c r="AH58" s="35" t="s">
        <v>256</v>
      </c>
      <c r="AI58" s="40">
        <f t="shared" si="28"/>
        <v>199</v>
      </c>
      <c r="AJ58" s="40">
        <f t="shared" si="28"/>
        <v>199</v>
      </c>
      <c r="AK58" s="41">
        <v>0</v>
      </c>
      <c r="AL58" s="41">
        <v>0</v>
      </c>
      <c r="AM58" s="41">
        <v>0</v>
      </c>
      <c r="AN58" s="41">
        <v>0</v>
      </c>
      <c r="AO58" s="41">
        <v>0</v>
      </c>
      <c r="AP58" s="41">
        <v>0</v>
      </c>
      <c r="AQ58" s="41">
        <v>199</v>
      </c>
      <c r="AR58" s="41">
        <v>199</v>
      </c>
      <c r="AS58" s="32">
        <f t="shared" si="82"/>
        <v>208.9</v>
      </c>
      <c r="AT58" s="41">
        <v>0</v>
      </c>
      <c r="AU58" s="41">
        <v>0</v>
      </c>
      <c r="AV58" s="41">
        <v>0</v>
      </c>
      <c r="AW58" s="41">
        <v>208.9</v>
      </c>
      <c r="AX58" s="32">
        <f t="shared" si="22"/>
        <v>217.3</v>
      </c>
      <c r="AY58" s="41">
        <v>0</v>
      </c>
      <c r="AZ58" s="41">
        <v>0</v>
      </c>
      <c r="BA58" s="41">
        <v>0</v>
      </c>
      <c r="BB58" s="41">
        <v>217.3</v>
      </c>
      <c r="BC58" s="32">
        <f t="shared" si="23"/>
        <v>226</v>
      </c>
      <c r="BD58" s="41">
        <v>0</v>
      </c>
      <c r="BE58" s="41">
        <v>0</v>
      </c>
      <c r="BF58" s="41">
        <v>0</v>
      </c>
      <c r="BG58" s="41">
        <v>226</v>
      </c>
      <c r="BH58" s="32">
        <f t="shared" si="24"/>
        <v>199</v>
      </c>
      <c r="BI58" s="32">
        <f t="shared" si="24"/>
        <v>199</v>
      </c>
      <c r="BJ58" s="41">
        <v>0</v>
      </c>
      <c r="BK58" s="41">
        <v>0</v>
      </c>
      <c r="BL58" s="41">
        <v>0</v>
      </c>
      <c r="BM58" s="41">
        <v>0</v>
      </c>
      <c r="BN58" s="41">
        <v>0</v>
      </c>
      <c r="BO58" s="41">
        <v>0</v>
      </c>
      <c r="BP58" s="41">
        <v>199</v>
      </c>
      <c r="BQ58" s="41">
        <v>199</v>
      </c>
      <c r="BR58" s="32">
        <f t="shared" si="25"/>
        <v>208.9</v>
      </c>
      <c r="BS58" s="41">
        <v>0</v>
      </c>
      <c r="BT58" s="41">
        <v>0</v>
      </c>
      <c r="BU58" s="41">
        <v>0</v>
      </c>
      <c r="BV58" s="41">
        <v>208.9</v>
      </c>
      <c r="BW58" s="32">
        <f t="shared" si="26"/>
        <v>217.3</v>
      </c>
      <c r="BX58" s="41">
        <v>0</v>
      </c>
      <c r="BY58" s="41">
        <v>0</v>
      </c>
      <c r="BZ58" s="41">
        <v>0</v>
      </c>
      <c r="CA58" s="41">
        <v>217.3</v>
      </c>
      <c r="CB58" s="32">
        <f t="shared" si="27"/>
        <v>226</v>
      </c>
      <c r="CC58" s="41">
        <v>0</v>
      </c>
      <c r="CD58" s="41">
        <v>0</v>
      </c>
      <c r="CE58" s="41">
        <v>0</v>
      </c>
      <c r="CF58" s="41">
        <v>226</v>
      </c>
    </row>
    <row r="59" spans="1:84" ht="202.5">
      <c r="A59" s="34" t="s">
        <v>264</v>
      </c>
      <c r="B59" s="35" t="s">
        <v>265</v>
      </c>
      <c r="C59" s="35" t="s">
        <v>58</v>
      </c>
      <c r="D59" s="35" t="s">
        <v>266</v>
      </c>
      <c r="E59" s="35" t="s">
        <v>60</v>
      </c>
      <c r="F59" s="35"/>
      <c r="G59" s="35"/>
      <c r="H59" s="35"/>
      <c r="I59" s="35"/>
      <c r="J59" s="35"/>
      <c r="K59" s="35"/>
      <c r="L59" s="35"/>
      <c r="M59" s="35"/>
      <c r="N59" s="35"/>
      <c r="O59" s="35"/>
      <c r="P59" s="35"/>
      <c r="Q59" s="35"/>
      <c r="R59" s="35"/>
      <c r="S59" s="35"/>
      <c r="T59" s="35"/>
      <c r="U59" s="35"/>
      <c r="V59" s="35"/>
      <c r="W59" s="35"/>
      <c r="X59" s="35"/>
      <c r="Y59" s="35"/>
      <c r="Z59" s="35"/>
      <c r="AA59" s="35"/>
      <c r="AB59" s="35"/>
      <c r="AC59" s="39" t="s">
        <v>267</v>
      </c>
      <c r="AD59" s="35" t="s">
        <v>207</v>
      </c>
      <c r="AE59" s="35" t="s">
        <v>268</v>
      </c>
      <c r="AF59" s="35"/>
      <c r="AG59" s="35" t="s">
        <v>269</v>
      </c>
      <c r="AH59" s="35" t="s">
        <v>270</v>
      </c>
      <c r="AI59" s="40">
        <f t="shared" si="28"/>
        <v>2044.3</v>
      </c>
      <c r="AJ59" s="40">
        <f t="shared" si="28"/>
        <v>2044.3</v>
      </c>
      <c r="AK59" s="41">
        <v>0</v>
      </c>
      <c r="AL59" s="41">
        <v>0</v>
      </c>
      <c r="AM59" s="41">
        <v>0</v>
      </c>
      <c r="AN59" s="41">
        <v>0</v>
      </c>
      <c r="AO59" s="41">
        <v>0</v>
      </c>
      <c r="AP59" s="41">
        <v>0</v>
      </c>
      <c r="AQ59" s="41">
        <v>2044.3</v>
      </c>
      <c r="AR59" s="41">
        <v>2044.3</v>
      </c>
      <c r="AS59" s="32">
        <f t="shared" si="82"/>
        <v>4620.8999999999996</v>
      </c>
      <c r="AT59" s="41">
        <v>0</v>
      </c>
      <c r="AU59" s="41">
        <v>0</v>
      </c>
      <c r="AV59" s="41">
        <v>0</v>
      </c>
      <c r="AW59" s="41">
        <v>4620.8999999999996</v>
      </c>
      <c r="AX59" s="32">
        <f t="shared" si="22"/>
        <v>4805.7</v>
      </c>
      <c r="AY59" s="41">
        <v>0</v>
      </c>
      <c r="AZ59" s="41">
        <v>0</v>
      </c>
      <c r="BA59" s="41">
        <v>0</v>
      </c>
      <c r="BB59" s="41">
        <v>4805.7</v>
      </c>
      <c r="BC59" s="32">
        <f t="shared" si="23"/>
        <v>4998</v>
      </c>
      <c r="BD59" s="41">
        <v>0</v>
      </c>
      <c r="BE59" s="41">
        <v>0</v>
      </c>
      <c r="BF59" s="41">
        <v>0</v>
      </c>
      <c r="BG59" s="41">
        <v>4998</v>
      </c>
      <c r="BH59" s="32">
        <f t="shared" si="24"/>
        <v>2044.3</v>
      </c>
      <c r="BI59" s="32">
        <f t="shared" si="24"/>
        <v>2044.3</v>
      </c>
      <c r="BJ59" s="41">
        <v>0</v>
      </c>
      <c r="BK59" s="41">
        <v>0</v>
      </c>
      <c r="BL59" s="41">
        <v>0</v>
      </c>
      <c r="BM59" s="41">
        <v>0</v>
      </c>
      <c r="BN59" s="41">
        <v>0</v>
      </c>
      <c r="BO59" s="41">
        <v>0</v>
      </c>
      <c r="BP59" s="41">
        <v>2044.3</v>
      </c>
      <c r="BQ59" s="41">
        <v>2044.3</v>
      </c>
      <c r="BR59" s="32">
        <f t="shared" si="25"/>
        <v>4620.8999999999996</v>
      </c>
      <c r="BS59" s="41">
        <v>0</v>
      </c>
      <c r="BT59" s="41">
        <v>0</v>
      </c>
      <c r="BU59" s="41">
        <v>0</v>
      </c>
      <c r="BV59" s="41">
        <v>4620.8999999999996</v>
      </c>
      <c r="BW59" s="32">
        <f t="shared" si="26"/>
        <v>4805.7</v>
      </c>
      <c r="BX59" s="41">
        <v>0</v>
      </c>
      <c r="BY59" s="41">
        <v>0</v>
      </c>
      <c r="BZ59" s="41">
        <v>0</v>
      </c>
      <c r="CA59" s="41">
        <v>4805.7</v>
      </c>
      <c r="CB59" s="32">
        <f t="shared" si="27"/>
        <v>4998</v>
      </c>
      <c r="CC59" s="41">
        <v>0</v>
      </c>
      <c r="CD59" s="41">
        <v>0</v>
      </c>
      <c r="CE59" s="41">
        <v>0</v>
      </c>
      <c r="CF59" s="41">
        <v>4998</v>
      </c>
    </row>
    <row r="60" spans="1:84" ht="146.25">
      <c r="A60" s="34" t="s">
        <v>271</v>
      </c>
      <c r="B60" s="35" t="s">
        <v>272</v>
      </c>
      <c r="C60" s="35" t="s">
        <v>58</v>
      </c>
      <c r="D60" s="35" t="s">
        <v>273</v>
      </c>
      <c r="E60" s="35" t="s">
        <v>60</v>
      </c>
      <c r="F60" s="35"/>
      <c r="G60" s="35"/>
      <c r="H60" s="35"/>
      <c r="I60" s="35"/>
      <c r="J60" s="35"/>
      <c r="K60" s="35"/>
      <c r="L60" s="35"/>
      <c r="M60" s="35"/>
      <c r="N60" s="35"/>
      <c r="O60" s="35"/>
      <c r="P60" s="35"/>
      <c r="Q60" s="35"/>
      <c r="R60" s="35"/>
      <c r="S60" s="35"/>
      <c r="T60" s="35"/>
      <c r="U60" s="35"/>
      <c r="V60" s="35"/>
      <c r="W60" s="35"/>
      <c r="X60" s="35"/>
      <c r="Y60" s="35"/>
      <c r="Z60" s="35"/>
      <c r="AA60" s="35"/>
      <c r="AB60" s="35"/>
      <c r="AC60" s="39" t="s">
        <v>274</v>
      </c>
      <c r="AD60" s="35" t="s">
        <v>75</v>
      </c>
      <c r="AE60" s="35" t="s">
        <v>254</v>
      </c>
      <c r="AF60" s="35"/>
      <c r="AG60" s="35" t="s">
        <v>202</v>
      </c>
      <c r="AH60" s="35" t="s">
        <v>203</v>
      </c>
      <c r="AI60" s="40">
        <f t="shared" si="28"/>
        <v>110.9</v>
      </c>
      <c r="AJ60" s="40">
        <f t="shared" si="28"/>
        <v>110.9</v>
      </c>
      <c r="AK60" s="41">
        <v>0</v>
      </c>
      <c r="AL60" s="41">
        <v>0</v>
      </c>
      <c r="AM60" s="41">
        <v>0</v>
      </c>
      <c r="AN60" s="41">
        <v>0</v>
      </c>
      <c r="AO60" s="41">
        <v>0</v>
      </c>
      <c r="AP60" s="41">
        <v>0</v>
      </c>
      <c r="AQ60" s="41">
        <v>110.9</v>
      </c>
      <c r="AR60" s="41">
        <v>110.9</v>
      </c>
      <c r="AS60" s="32">
        <f t="shared" si="82"/>
        <v>118.8</v>
      </c>
      <c r="AT60" s="41">
        <v>0</v>
      </c>
      <c r="AU60" s="41">
        <v>0</v>
      </c>
      <c r="AV60" s="41">
        <v>0</v>
      </c>
      <c r="AW60" s="41">
        <v>118.8</v>
      </c>
      <c r="AX60" s="32">
        <f t="shared" si="22"/>
        <v>123.5</v>
      </c>
      <c r="AY60" s="41">
        <v>0</v>
      </c>
      <c r="AZ60" s="41">
        <v>0</v>
      </c>
      <c r="BA60" s="41">
        <v>0</v>
      </c>
      <c r="BB60" s="41">
        <v>123.5</v>
      </c>
      <c r="BC60" s="32">
        <f t="shared" si="23"/>
        <v>128.4</v>
      </c>
      <c r="BD60" s="41">
        <v>0</v>
      </c>
      <c r="BE60" s="41">
        <v>0</v>
      </c>
      <c r="BF60" s="41">
        <v>0</v>
      </c>
      <c r="BG60" s="41">
        <v>128.4</v>
      </c>
      <c r="BH60" s="32">
        <f t="shared" si="24"/>
        <v>110.9</v>
      </c>
      <c r="BI60" s="32">
        <f t="shared" si="24"/>
        <v>110.9</v>
      </c>
      <c r="BJ60" s="41">
        <v>0</v>
      </c>
      <c r="BK60" s="41">
        <v>0</v>
      </c>
      <c r="BL60" s="41">
        <v>0</v>
      </c>
      <c r="BM60" s="41">
        <v>0</v>
      </c>
      <c r="BN60" s="41">
        <v>0</v>
      </c>
      <c r="BO60" s="41">
        <v>0</v>
      </c>
      <c r="BP60" s="41">
        <v>110.9</v>
      </c>
      <c r="BQ60" s="41">
        <v>110.9</v>
      </c>
      <c r="BR60" s="32">
        <f t="shared" si="25"/>
        <v>118.8</v>
      </c>
      <c r="BS60" s="41">
        <v>0</v>
      </c>
      <c r="BT60" s="41">
        <v>0</v>
      </c>
      <c r="BU60" s="41">
        <v>0</v>
      </c>
      <c r="BV60" s="41">
        <v>118.8</v>
      </c>
      <c r="BW60" s="32">
        <f t="shared" si="26"/>
        <v>123.5</v>
      </c>
      <c r="BX60" s="41">
        <v>0</v>
      </c>
      <c r="BY60" s="41">
        <v>0</v>
      </c>
      <c r="BZ60" s="41">
        <v>0</v>
      </c>
      <c r="CA60" s="41">
        <v>123.5</v>
      </c>
      <c r="CB60" s="32">
        <f t="shared" si="27"/>
        <v>128.4</v>
      </c>
      <c r="CC60" s="41">
        <v>0</v>
      </c>
      <c r="CD60" s="41">
        <v>0</v>
      </c>
      <c r="CE60" s="41">
        <v>0</v>
      </c>
      <c r="CF60" s="41">
        <v>128.4</v>
      </c>
    </row>
    <row r="61" spans="1:84" ht="135">
      <c r="A61" s="34" t="s">
        <v>275</v>
      </c>
      <c r="B61" s="35" t="s">
        <v>276</v>
      </c>
      <c r="C61" s="35" t="s">
        <v>277</v>
      </c>
      <c r="D61" s="35" t="s">
        <v>278</v>
      </c>
      <c r="E61" s="35" t="s">
        <v>279</v>
      </c>
      <c r="F61" s="35"/>
      <c r="G61" s="35"/>
      <c r="H61" s="35"/>
      <c r="I61" s="35"/>
      <c r="J61" s="35"/>
      <c r="K61" s="35"/>
      <c r="L61" s="35"/>
      <c r="M61" s="35"/>
      <c r="N61" s="35"/>
      <c r="O61" s="35"/>
      <c r="P61" s="35"/>
      <c r="Q61" s="35"/>
      <c r="R61" s="35"/>
      <c r="S61" s="35"/>
      <c r="T61" s="35"/>
      <c r="U61" s="35"/>
      <c r="V61" s="35"/>
      <c r="W61" s="35" t="s">
        <v>280</v>
      </c>
      <c r="X61" s="35" t="s">
        <v>62</v>
      </c>
      <c r="Y61" s="35" t="s">
        <v>281</v>
      </c>
      <c r="Z61" s="35"/>
      <c r="AA61" s="35"/>
      <c r="AB61" s="35"/>
      <c r="AC61" s="39" t="s">
        <v>282</v>
      </c>
      <c r="AD61" s="35" t="s">
        <v>75</v>
      </c>
      <c r="AE61" s="35" t="s">
        <v>254</v>
      </c>
      <c r="AF61" s="35"/>
      <c r="AG61" s="35" t="s">
        <v>283</v>
      </c>
      <c r="AH61" s="35" t="s">
        <v>104</v>
      </c>
      <c r="AI61" s="40">
        <f t="shared" si="28"/>
        <v>2078.6</v>
      </c>
      <c r="AJ61" s="40">
        <f t="shared" si="28"/>
        <v>2078.6</v>
      </c>
      <c r="AK61" s="41">
        <v>0</v>
      </c>
      <c r="AL61" s="41">
        <v>0</v>
      </c>
      <c r="AM61" s="41">
        <v>0</v>
      </c>
      <c r="AN61" s="41">
        <v>0</v>
      </c>
      <c r="AO61" s="41">
        <v>0</v>
      </c>
      <c r="AP61" s="41">
        <v>0</v>
      </c>
      <c r="AQ61" s="41">
        <v>2078.6</v>
      </c>
      <c r="AR61" s="41">
        <v>2078.6</v>
      </c>
      <c r="AS61" s="32">
        <f t="shared" si="82"/>
        <v>2037</v>
      </c>
      <c r="AT61" s="41">
        <v>0</v>
      </c>
      <c r="AU61" s="41">
        <v>0</v>
      </c>
      <c r="AV61" s="41">
        <v>0</v>
      </c>
      <c r="AW61" s="41">
        <v>2037</v>
      </c>
      <c r="AX61" s="32">
        <f t="shared" si="22"/>
        <v>2118.5</v>
      </c>
      <c r="AY61" s="41">
        <v>0</v>
      </c>
      <c r="AZ61" s="41">
        <v>0</v>
      </c>
      <c r="BA61" s="41">
        <v>0</v>
      </c>
      <c r="BB61" s="41">
        <v>2118.5</v>
      </c>
      <c r="BC61" s="32">
        <f t="shared" si="23"/>
        <v>2203.1999999999998</v>
      </c>
      <c r="BD61" s="41">
        <v>0</v>
      </c>
      <c r="BE61" s="41">
        <v>0</v>
      </c>
      <c r="BF61" s="41">
        <v>0</v>
      </c>
      <c r="BG61" s="41">
        <v>2203.1999999999998</v>
      </c>
      <c r="BH61" s="32">
        <f t="shared" si="24"/>
        <v>2078.6</v>
      </c>
      <c r="BI61" s="32">
        <f t="shared" si="24"/>
        <v>2078.6</v>
      </c>
      <c r="BJ61" s="41">
        <v>0</v>
      </c>
      <c r="BK61" s="41">
        <v>0</v>
      </c>
      <c r="BL61" s="41">
        <v>0</v>
      </c>
      <c r="BM61" s="41">
        <v>0</v>
      </c>
      <c r="BN61" s="41">
        <v>0</v>
      </c>
      <c r="BO61" s="41">
        <v>0</v>
      </c>
      <c r="BP61" s="41">
        <v>2078.6</v>
      </c>
      <c r="BQ61" s="41">
        <v>2078.6</v>
      </c>
      <c r="BR61" s="32">
        <f t="shared" si="25"/>
        <v>2037</v>
      </c>
      <c r="BS61" s="41">
        <v>0</v>
      </c>
      <c r="BT61" s="41">
        <v>0</v>
      </c>
      <c r="BU61" s="41">
        <v>0</v>
      </c>
      <c r="BV61" s="41">
        <v>2037</v>
      </c>
      <c r="BW61" s="32">
        <f t="shared" si="26"/>
        <v>2118.5</v>
      </c>
      <c r="BX61" s="41">
        <v>0</v>
      </c>
      <c r="BY61" s="41">
        <v>0</v>
      </c>
      <c r="BZ61" s="41">
        <v>0</v>
      </c>
      <c r="CA61" s="41">
        <v>2118.5</v>
      </c>
      <c r="CB61" s="32">
        <f t="shared" si="27"/>
        <v>2203.1999999999998</v>
      </c>
      <c r="CC61" s="41">
        <v>0</v>
      </c>
      <c r="CD61" s="41">
        <v>0</v>
      </c>
      <c r="CE61" s="41">
        <v>0</v>
      </c>
      <c r="CF61" s="41">
        <v>2203.1999999999998</v>
      </c>
    </row>
    <row r="62" spans="1:84" ht="123.75">
      <c r="A62" s="34" t="s">
        <v>284</v>
      </c>
      <c r="B62" s="35" t="s">
        <v>285</v>
      </c>
      <c r="C62" s="35" t="s">
        <v>286</v>
      </c>
      <c r="D62" s="35" t="s">
        <v>287</v>
      </c>
      <c r="E62" s="35" t="s">
        <v>288</v>
      </c>
      <c r="F62" s="35"/>
      <c r="G62" s="35"/>
      <c r="H62" s="35"/>
      <c r="I62" s="35"/>
      <c r="J62" s="35"/>
      <c r="K62" s="35"/>
      <c r="L62" s="35"/>
      <c r="M62" s="35"/>
      <c r="N62" s="35"/>
      <c r="O62" s="35"/>
      <c r="P62" s="35"/>
      <c r="Q62" s="35"/>
      <c r="R62" s="35"/>
      <c r="S62" s="35"/>
      <c r="T62" s="35"/>
      <c r="U62" s="35"/>
      <c r="V62" s="35"/>
      <c r="W62" s="35"/>
      <c r="X62" s="35"/>
      <c r="Y62" s="35"/>
      <c r="Z62" s="35"/>
      <c r="AA62" s="35"/>
      <c r="AB62" s="35"/>
      <c r="AC62" s="39" t="s">
        <v>289</v>
      </c>
      <c r="AD62" s="35" t="s">
        <v>75</v>
      </c>
      <c r="AE62" s="35" t="s">
        <v>254</v>
      </c>
      <c r="AF62" s="35"/>
      <c r="AG62" s="35" t="s">
        <v>283</v>
      </c>
      <c r="AH62" s="35" t="s">
        <v>104</v>
      </c>
      <c r="AI62" s="40">
        <f t="shared" si="28"/>
        <v>10711.7</v>
      </c>
      <c r="AJ62" s="40">
        <f t="shared" si="28"/>
        <v>10711.7</v>
      </c>
      <c r="AK62" s="41">
        <v>0</v>
      </c>
      <c r="AL62" s="41">
        <v>0</v>
      </c>
      <c r="AM62" s="41">
        <v>0</v>
      </c>
      <c r="AN62" s="41">
        <v>0</v>
      </c>
      <c r="AO62" s="41">
        <v>0</v>
      </c>
      <c r="AP62" s="41">
        <v>0</v>
      </c>
      <c r="AQ62" s="41">
        <v>10711.7</v>
      </c>
      <c r="AR62" s="41">
        <v>10711.7</v>
      </c>
      <c r="AS62" s="32">
        <f t="shared" si="82"/>
        <v>10344.1</v>
      </c>
      <c r="AT62" s="41">
        <v>0</v>
      </c>
      <c r="AU62" s="41">
        <v>0</v>
      </c>
      <c r="AV62" s="41">
        <v>0</v>
      </c>
      <c r="AW62" s="41">
        <v>10344.1</v>
      </c>
      <c r="AX62" s="32">
        <f t="shared" si="22"/>
        <v>10757.9</v>
      </c>
      <c r="AY62" s="41">
        <v>0</v>
      </c>
      <c r="AZ62" s="41">
        <v>0</v>
      </c>
      <c r="BA62" s="41">
        <v>0</v>
      </c>
      <c r="BB62" s="41">
        <v>10757.9</v>
      </c>
      <c r="BC62" s="32">
        <f t="shared" si="23"/>
        <v>11188.2</v>
      </c>
      <c r="BD62" s="41">
        <v>0</v>
      </c>
      <c r="BE62" s="41">
        <v>0</v>
      </c>
      <c r="BF62" s="41">
        <v>0</v>
      </c>
      <c r="BG62" s="41">
        <v>11188.2</v>
      </c>
      <c r="BH62" s="32">
        <f t="shared" si="24"/>
        <v>10711.7</v>
      </c>
      <c r="BI62" s="32">
        <f t="shared" si="24"/>
        <v>10711.7</v>
      </c>
      <c r="BJ62" s="41">
        <v>0</v>
      </c>
      <c r="BK62" s="41">
        <v>0</v>
      </c>
      <c r="BL62" s="41">
        <v>0</v>
      </c>
      <c r="BM62" s="41">
        <v>0</v>
      </c>
      <c r="BN62" s="41">
        <v>0</v>
      </c>
      <c r="BO62" s="41">
        <v>0</v>
      </c>
      <c r="BP62" s="41">
        <v>10711.7</v>
      </c>
      <c r="BQ62" s="41">
        <v>10711.7</v>
      </c>
      <c r="BR62" s="32">
        <f t="shared" si="25"/>
        <v>10344.1</v>
      </c>
      <c r="BS62" s="41">
        <v>0</v>
      </c>
      <c r="BT62" s="41">
        <v>0</v>
      </c>
      <c r="BU62" s="41">
        <v>0</v>
      </c>
      <c r="BV62" s="41">
        <v>10344.1</v>
      </c>
      <c r="BW62" s="32">
        <f t="shared" si="26"/>
        <v>10757.9</v>
      </c>
      <c r="BX62" s="41">
        <v>0</v>
      </c>
      <c r="BY62" s="41">
        <v>0</v>
      </c>
      <c r="BZ62" s="41">
        <v>0</v>
      </c>
      <c r="CA62" s="41">
        <v>10757.9</v>
      </c>
      <c r="CB62" s="32">
        <f t="shared" si="27"/>
        <v>11188.2</v>
      </c>
      <c r="CC62" s="41">
        <v>0</v>
      </c>
      <c r="CD62" s="41">
        <v>0</v>
      </c>
      <c r="CE62" s="41">
        <v>0</v>
      </c>
      <c r="CF62" s="41">
        <v>11188.2</v>
      </c>
    </row>
    <row r="63" spans="1:84" ht="135">
      <c r="A63" s="34" t="s">
        <v>290</v>
      </c>
      <c r="B63" s="35" t="s">
        <v>291</v>
      </c>
      <c r="C63" s="35" t="s">
        <v>58</v>
      </c>
      <c r="D63" s="35" t="s">
        <v>292</v>
      </c>
      <c r="E63" s="35" t="s">
        <v>60</v>
      </c>
      <c r="F63" s="35"/>
      <c r="G63" s="35"/>
      <c r="H63" s="35"/>
      <c r="I63" s="35"/>
      <c r="J63" s="35"/>
      <c r="K63" s="35"/>
      <c r="L63" s="35"/>
      <c r="M63" s="35"/>
      <c r="N63" s="35"/>
      <c r="O63" s="35"/>
      <c r="P63" s="35"/>
      <c r="Q63" s="35"/>
      <c r="R63" s="35"/>
      <c r="S63" s="35"/>
      <c r="T63" s="35"/>
      <c r="U63" s="35"/>
      <c r="V63" s="35"/>
      <c r="W63" s="35"/>
      <c r="X63" s="35"/>
      <c r="Y63" s="35"/>
      <c r="Z63" s="35"/>
      <c r="AA63" s="35"/>
      <c r="AB63" s="35"/>
      <c r="AC63" s="39" t="s">
        <v>293</v>
      </c>
      <c r="AD63" s="35" t="s">
        <v>75</v>
      </c>
      <c r="AE63" s="35" t="s">
        <v>254</v>
      </c>
      <c r="AF63" s="35"/>
      <c r="AG63" s="35" t="s">
        <v>202</v>
      </c>
      <c r="AH63" s="35" t="s">
        <v>203</v>
      </c>
      <c r="AI63" s="40">
        <f t="shared" si="28"/>
        <v>527.20000000000005</v>
      </c>
      <c r="AJ63" s="40">
        <f t="shared" si="28"/>
        <v>527.20000000000005</v>
      </c>
      <c r="AK63" s="41">
        <v>0</v>
      </c>
      <c r="AL63" s="41">
        <v>0</v>
      </c>
      <c r="AM63" s="41">
        <v>0</v>
      </c>
      <c r="AN63" s="41">
        <v>0</v>
      </c>
      <c r="AO63" s="41">
        <v>0</v>
      </c>
      <c r="AP63" s="41">
        <v>0</v>
      </c>
      <c r="AQ63" s="41">
        <v>527.20000000000005</v>
      </c>
      <c r="AR63" s="41">
        <v>527.20000000000005</v>
      </c>
      <c r="AS63" s="32">
        <f t="shared" si="82"/>
        <v>564.20000000000005</v>
      </c>
      <c r="AT63" s="41">
        <v>0</v>
      </c>
      <c r="AU63" s="41">
        <v>0</v>
      </c>
      <c r="AV63" s="41">
        <v>0</v>
      </c>
      <c r="AW63" s="41">
        <v>564.20000000000005</v>
      </c>
      <c r="AX63" s="32">
        <f t="shared" si="22"/>
        <v>586.79999999999995</v>
      </c>
      <c r="AY63" s="41">
        <v>0</v>
      </c>
      <c r="AZ63" s="41">
        <v>0</v>
      </c>
      <c r="BA63" s="41">
        <v>0</v>
      </c>
      <c r="BB63" s="41">
        <v>586.79999999999995</v>
      </c>
      <c r="BC63" s="32">
        <f t="shared" si="23"/>
        <v>610.20000000000005</v>
      </c>
      <c r="BD63" s="41">
        <v>0</v>
      </c>
      <c r="BE63" s="41">
        <v>0</v>
      </c>
      <c r="BF63" s="41">
        <v>0</v>
      </c>
      <c r="BG63" s="41">
        <v>610.20000000000005</v>
      </c>
      <c r="BH63" s="32">
        <f t="shared" si="24"/>
        <v>527.20000000000005</v>
      </c>
      <c r="BI63" s="32">
        <f t="shared" si="24"/>
        <v>527.20000000000005</v>
      </c>
      <c r="BJ63" s="41">
        <v>0</v>
      </c>
      <c r="BK63" s="41">
        <v>0</v>
      </c>
      <c r="BL63" s="41">
        <v>0</v>
      </c>
      <c r="BM63" s="41">
        <v>0</v>
      </c>
      <c r="BN63" s="41">
        <v>0</v>
      </c>
      <c r="BO63" s="41">
        <v>0</v>
      </c>
      <c r="BP63" s="41">
        <v>527.20000000000005</v>
      </c>
      <c r="BQ63" s="41">
        <v>527.20000000000005</v>
      </c>
      <c r="BR63" s="32">
        <f t="shared" si="25"/>
        <v>564.20000000000005</v>
      </c>
      <c r="BS63" s="41">
        <v>0</v>
      </c>
      <c r="BT63" s="41">
        <v>0</v>
      </c>
      <c r="BU63" s="41">
        <v>0</v>
      </c>
      <c r="BV63" s="41">
        <v>564.20000000000005</v>
      </c>
      <c r="BW63" s="32">
        <f t="shared" si="26"/>
        <v>586.79999999999995</v>
      </c>
      <c r="BX63" s="41">
        <v>0</v>
      </c>
      <c r="BY63" s="41">
        <v>0</v>
      </c>
      <c r="BZ63" s="41">
        <v>0</v>
      </c>
      <c r="CA63" s="41">
        <v>586.79999999999995</v>
      </c>
      <c r="CB63" s="32">
        <f t="shared" si="27"/>
        <v>610.20000000000005</v>
      </c>
      <c r="CC63" s="41">
        <v>0</v>
      </c>
      <c r="CD63" s="41">
        <v>0</v>
      </c>
      <c r="CE63" s="41">
        <v>0</v>
      </c>
      <c r="CF63" s="41">
        <v>610.20000000000005</v>
      </c>
    </row>
    <row r="64" spans="1:84" ht="123.75">
      <c r="A64" s="34" t="s">
        <v>181</v>
      </c>
      <c r="B64" s="35" t="s">
        <v>294</v>
      </c>
      <c r="C64" s="35" t="s">
        <v>58</v>
      </c>
      <c r="D64" s="35" t="s">
        <v>295</v>
      </c>
      <c r="E64" s="35" t="s">
        <v>60</v>
      </c>
      <c r="F64" s="35"/>
      <c r="G64" s="35"/>
      <c r="H64" s="35"/>
      <c r="I64" s="35"/>
      <c r="J64" s="35"/>
      <c r="K64" s="35"/>
      <c r="L64" s="35"/>
      <c r="M64" s="35"/>
      <c r="N64" s="35"/>
      <c r="O64" s="35"/>
      <c r="P64" s="35"/>
      <c r="Q64" s="35"/>
      <c r="R64" s="35"/>
      <c r="S64" s="35"/>
      <c r="T64" s="35"/>
      <c r="U64" s="35"/>
      <c r="V64" s="35"/>
      <c r="W64" s="35"/>
      <c r="X64" s="35"/>
      <c r="Y64" s="35"/>
      <c r="Z64" s="35"/>
      <c r="AA64" s="35"/>
      <c r="AB64" s="35"/>
      <c r="AC64" s="39" t="s">
        <v>296</v>
      </c>
      <c r="AD64" s="35" t="s">
        <v>75</v>
      </c>
      <c r="AE64" s="35" t="s">
        <v>254</v>
      </c>
      <c r="AF64" s="35"/>
      <c r="AG64" s="35" t="s">
        <v>297</v>
      </c>
      <c r="AH64" s="35" t="s">
        <v>298</v>
      </c>
      <c r="AI64" s="40">
        <f t="shared" si="28"/>
        <v>1792.7</v>
      </c>
      <c r="AJ64" s="40">
        <f t="shared" si="28"/>
        <v>1792.7</v>
      </c>
      <c r="AK64" s="41">
        <v>0</v>
      </c>
      <c r="AL64" s="41">
        <v>0</v>
      </c>
      <c r="AM64" s="41">
        <v>0</v>
      </c>
      <c r="AN64" s="41">
        <v>0</v>
      </c>
      <c r="AO64" s="41">
        <v>0</v>
      </c>
      <c r="AP64" s="41">
        <v>0</v>
      </c>
      <c r="AQ64" s="41">
        <v>1792.7</v>
      </c>
      <c r="AR64" s="41">
        <v>1792.7</v>
      </c>
      <c r="AS64" s="32">
        <f t="shared" si="82"/>
        <v>1163</v>
      </c>
      <c r="AT64" s="41">
        <v>0</v>
      </c>
      <c r="AU64" s="41">
        <v>0</v>
      </c>
      <c r="AV64" s="41">
        <v>0</v>
      </c>
      <c r="AW64" s="41">
        <v>1163</v>
      </c>
      <c r="AX64" s="32">
        <f t="shared" si="22"/>
        <v>1209.5</v>
      </c>
      <c r="AY64" s="41">
        <v>0</v>
      </c>
      <c r="AZ64" s="41">
        <v>0</v>
      </c>
      <c r="BA64" s="41">
        <v>0</v>
      </c>
      <c r="BB64" s="41">
        <v>1209.5</v>
      </c>
      <c r="BC64" s="32">
        <f t="shared" si="23"/>
        <v>1257.9000000000001</v>
      </c>
      <c r="BD64" s="41">
        <v>0</v>
      </c>
      <c r="BE64" s="41">
        <v>0</v>
      </c>
      <c r="BF64" s="41">
        <v>0</v>
      </c>
      <c r="BG64" s="41">
        <v>1257.9000000000001</v>
      </c>
      <c r="BH64" s="32">
        <f t="shared" si="24"/>
        <v>1792.7</v>
      </c>
      <c r="BI64" s="32">
        <f t="shared" si="24"/>
        <v>1792.7</v>
      </c>
      <c r="BJ64" s="41">
        <v>0</v>
      </c>
      <c r="BK64" s="41">
        <v>0</v>
      </c>
      <c r="BL64" s="41">
        <v>0</v>
      </c>
      <c r="BM64" s="41">
        <v>0</v>
      </c>
      <c r="BN64" s="41">
        <v>0</v>
      </c>
      <c r="BO64" s="41">
        <v>0</v>
      </c>
      <c r="BP64" s="41">
        <v>1792.7</v>
      </c>
      <c r="BQ64" s="41">
        <v>1792.7</v>
      </c>
      <c r="BR64" s="32">
        <f t="shared" si="25"/>
        <v>1163</v>
      </c>
      <c r="BS64" s="41">
        <v>0</v>
      </c>
      <c r="BT64" s="41">
        <v>0</v>
      </c>
      <c r="BU64" s="41">
        <v>0</v>
      </c>
      <c r="BV64" s="41">
        <v>1163</v>
      </c>
      <c r="BW64" s="32">
        <f t="shared" si="26"/>
        <v>1209.5</v>
      </c>
      <c r="BX64" s="41">
        <v>0</v>
      </c>
      <c r="BY64" s="41">
        <v>0</v>
      </c>
      <c r="BZ64" s="41">
        <v>0</v>
      </c>
      <c r="CA64" s="41">
        <v>1209.5</v>
      </c>
      <c r="CB64" s="32">
        <f t="shared" si="27"/>
        <v>1257.9000000000001</v>
      </c>
      <c r="CC64" s="41">
        <v>0</v>
      </c>
      <c r="CD64" s="41">
        <v>0</v>
      </c>
      <c r="CE64" s="41">
        <v>0</v>
      </c>
      <c r="CF64" s="41">
        <v>1257.9000000000001</v>
      </c>
    </row>
    <row r="65" spans="1:84" ht="135">
      <c r="A65" s="34" t="s">
        <v>299</v>
      </c>
      <c r="B65" s="35" t="s">
        <v>300</v>
      </c>
      <c r="C65" s="35" t="s">
        <v>58</v>
      </c>
      <c r="D65" s="35" t="s">
        <v>301</v>
      </c>
      <c r="E65" s="35" t="s">
        <v>60</v>
      </c>
      <c r="F65" s="35"/>
      <c r="G65" s="35"/>
      <c r="H65" s="35"/>
      <c r="I65" s="35"/>
      <c r="J65" s="35"/>
      <c r="K65" s="35"/>
      <c r="L65" s="35"/>
      <c r="M65" s="35"/>
      <c r="N65" s="35"/>
      <c r="O65" s="35"/>
      <c r="P65" s="35"/>
      <c r="Q65" s="35"/>
      <c r="R65" s="35"/>
      <c r="S65" s="35"/>
      <c r="T65" s="35"/>
      <c r="U65" s="35"/>
      <c r="V65" s="35"/>
      <c r="W65" s="35"/>
      <c r="X65" s="35"/>
      <c r="Y65" s="35"/>
      <c r="Z65" s="35"/>
      <c r="AA65" s="35"/>
      <c r="AB65" s="35"/>
      <c r="AC65" s="39" t="s">
        <v>302</v>
      </c>
      <c r="AD65" s="35" t="s">
        <v>75</v>
      </c>
      <c r="AE65" s="35" t="s">
        <v>254</v>
      </c>
      <c r="AF65" s="35"/>
      <c r="AG65" s="35" t="s">
        <v>303</v>
      </c>
      <c r="AH65" s="35" t="s">
        <v>92</v>
      </c>
      <c r="AI65" s="40">
        <f t="shared" si="28"/>
        <v>130.6</v>
      </c>
      <c r="AJ65" s="40">
        <f t="shared" si="28"/>
        <v>130.6</v>
      </c>
      <c r="AK65" s="41">
        <v>0</v>
      </c>
      <c r="AL65" s="41">
        <v>0</v>
      </c>
      <c r="AM65" s="41">
        <v>0</v>
      </c>
      <c r="AN65" s="41">
        <v>0</v>
      </c>
      <c r="AO65" s="41">
        <v>0</v>
      </c>
      <c r="AP65" s="41">
        <v>0</v>
      </c>
      <c r="AQ65" s="41">
        <v>130.6</v>
      </c>
      <c r="AR65" s="41">
        <v>130.6</v>
      </c>
      <c r="AS65" s="32">
        <f t="shared" si="82"/>
        <v>93</v>
      </c>
      <c r="AT65" s="41">
        <v>0</v>
      </c>
      <c r="AU65" s="41">
        <v>0</v>
      </c>
      <c r="AV65" s="41">
        <v>0</v>
      </c>
      <c r="AW65" s="41">
        <v>93</v>
      </c>
      <c r="AX65" s="32">
        <f t="shared" si="22"/>
        <v>96.7</v>
      </c>
      <c r="AY65" s="41">
        <v>0</v>
      </c>
      <c r="AZ65" s="41">
        <v>0</v>
      </c>
      <c r="BA65" s="41">
        <v>0</v>
      </c>
      <c r="BB65" s="41">
        <v>96.7</v>
      </c>
      <c r="BC65" s="32">
        <f t="shared" si="23"/>
        <v>100.6</v>
      </c>
      <c r="BD65" s="41">
        <v>0</v>
      </c>
      <c r="BE65" s="41">
        <v>0</v>
      </c>
      <c r="BF65" s="41">
        <v>0</v>
      </c>
      <c r="BG65" s="41">
        <v>100.6</v>
      </c>
      <c r="BH65" s="32">
        <f t="shared" si="24"/>
        <v>130.6</v>
      </c>
      <c r="BI65" s="32">
        <f t="shared" si="24"/>
        <v>130.6</v>
      </c>
      <c r="BJ65" s="41">
        <v>0</v>
      </c>
      <c r="BK65" s="41">
        <v>0</v>
      </c>
      <c r="BL65" s="41">
        <v>0</v>
      </c>
      <c r="BM65" s="41">
        <v>0</v>
      </c>
      <c r="BN65" s="41">
        <v>0</v>
      </c>
      <c r="BO65" s="41">
        <v>0</v>
      </c>
      <c r="BP65" s="41">
        <v>130.6</v>
      </c>
      <c r="BQ65" s="41">
        <v>130.6</v>
      </c>
      <c r="BR65" s="32">
        <f t="shared" si="25"/>
        <v>93</v>
      </c>
      <c r="BS65" s="41">
        <v>0</v>
      </c>
      <c r="BT65" s="41">
        <v>0</v>
      </c>
      <c r="BU65" s="41">
        <v>0</v>
      </c>
      <c r="BV65" s="41">
        <v>93</v>
      </c>
      <c r="BW65" s="32">
        <f t="shared" si="26"/>
        <v>96.7</v>
      </c>
      <c r="BX65" s="41">
        <v>0</v>
      </c>
      <c r="BY65" s="41">
        <v>0</v>
      </c>
      <c r="BZ65" s="41">
        <v>0</v>
      </c>
      <c r="CA65" s="41">
        <v>96.7</v>
      </c>
      <c r="CB65" s="32">
        <f t="shared" si="27"/>
        <v>100.6</v>
      </c>
      <c r="CC65" s="41">
        <v>0</v>
      </c>
      <c r="CD65" s="41">
        <v>0</v>
      </c>
      <c r="CE65" s="41">
        <v>0</v>
      </c>
      <c r="CF65" s="41">
        <v>100.6</v>
      </c>
    </row>
    <row r="66" spans="1:84" ht="146.25">
      <c r="A66" s="34" t="s">
        <v>304</v>
      </c>
      <c r="B66" s="35" t="s">
        <v>305</v>
      </c>
      <c r="C66" s="35" t="s">
        <v>58</v>
      </c>
      <c r="D66" s="35" t="s">
        <v>306</v>
      </c>
      <c r="E66" s="35" t="s">
        <v>60</v>
      </c>
      <c r="F66" s="35"/>
      <c r="G66" s="35"/>
      <c r="H66" s="35"/>
      <c r="I66" s="35"/>
      <c r="J66" s="35"/>
      <c r="K66" s="35"/>
      <c r="L66" s="35"/>
      <c r="M66" s="35"/>
      <c r="N66" s="35"/>
      <c r="O66" s="35"/>
      <c r="P66" s="35"/>
      <c r="Q66" s="35"/>
      <c r="R66" s="35"/>
      <c r="S66" s="35"/>
      <c r="T66" s="35"/>
      <c r="U66" s="35"/>
      <c r="V66" s="35"/>
      <c r="W66" s="35"/>
      <c r="X66" s="35"/>
      <c r="Y66" s="35"/>
      <c r="Z66" s="35"/>
      <c r="AA66" s="35"/>
      <c r="AB66" s="35"/>
      <c r="AC66" s="39" t="s">
        <v>307</v>
      </c>
      <c r="AD66" s="35" t="s">
        <v>75</v>
      </c>
      <c r="AE66" s="35" t="s">
        <v>254</v>
      </c>
      <c r="AF66" s="35"/>
      <c r="AG66" s="35" t="s">
        <v>202</v>
      </c>
      <c r="AH66" s="35" t="s">
        <v>203</v>
      </c>
      <c r="AI66" s="40">
        <f t="shared" si="28"/>
        <v>27.7</v>
      </c>
      <c r="AJ66" s="40">
        <f t="shared" si="28"/>
        <v>27.7</v>
      </c>
      <c r="AK66" s="41">
        <v>0</v>
      </c>
      <c r="AL66" s="41">
        <v>0</v>
      </c>
      <c r="AM66" s="41">
        <v>0</v>
      </c>
      <c r="AN66" s="41">
        <v>0</v>
      </c>
      <c r="AO66" s="41">
        <v>0</v>
      </c>
      <c r="AP66" s="41">
        <v>0</v>
      </c>
      <c r="AQ66" s="41">
        <v>27.7</v>
      </c>
      <c r="AR66" s="41">
        <v>27.7</v>
      </c>
      <c r="AS66" s="32">
        <f t="shared" si="82"/>
        <v>29.7</v>
      </c>
      <c r="AT66" s="41">
        <v>0</v>
      </c>
      <c r="AU66" s="41">
        <v>0</v>
      </c>
      <c r="AV66" s="41">
        <v>0</v>
      </c>
      <c r="AW66" s="41">
        <v>29.7</v>
      </c>
      <c r="AX66" s="32">
        <f t="shared" si="22"/>
        <v>30.9</v>
      </c>
      <c r="AY66" s="41">
        <v>0</v>
      </c>
      <c r="AZ66" s="41">
        <v>0</v>
      </c>
      <c r="BA66" s="41">
        <v>0</v>
      </c>
      <c r="BB66" s="41">
        <v>30.9</v>
      </c>
      <c r="BC66" s="32">
        <f t="shared" si="23"/>
        <v>32.1</v>
      </c>
      <c r="BD66" s="41">
        <v>0</v>
      </c>
      <c r="BE66" s="41">
        <v>0</v>
      </c>
      <c r="BF66" s="41">
        <v>0</v>
      </c>
      <c r="BG66" s="41">
        <v>32.1</v>
      </c>
      <c r="BH66" s="32">
        <f t="shared" si="24"/>
        <v>27.7</v>
      </c>
      <c r="BI66" s="32">
        <f t="shared" si="24"/>
        <v>27.7</v>
      </c>
      <c r="BJ66" s="41">
        <v>0</v>
      </c>
      <c r="BK66" s="41">
        <v>0</v>
      </c>
      <c r="BL66" s="41">
        <v>0</v>
      </c>
      <c r="BM66" s="41">
        <v>0</v>
      </c>
      <c r="BN66" s="41">
        <v>0</v>
      </c>
      <c r="BO66" s="41">
        <v>0</v>
      </c>
      <c r="BP66" s="41">
        <v>27.7</v>
      </c>
      <c r="BQ66" s="41">
        <v>27.7</v>
      </c>
      <c r="BR66" s="32">
        <f t="shared" si="25"/>
        <v>29.7</v>
      </c>
      <c r="BS66" s="41">
        <v>0</v>
      </c>
      <c r="BT66" s="41">
        <v>0</v>
      </c>
      <c r="BU66" s="41">
        <v>0</v>
      </c>
      <c r="BV66" s="41">
        <v>29.7</v>
      </c>
      <c r="BW66" s="32">
        <f t="shared" si="26"/>
        <v>30.9</v>
      </c>
      <c r="BX66" s="41">
        <v>0</v>
      </c>
      <c r="BY66" s="41">
        <v>0</v>
      </c>
      <c r="BZ66" s="41">
        <v>0</v>
      </c>
      <c r="CA66" s="41">
        <v>30.9</v>
      </c>
      <c r="CB66" s="32">
        <f t="shared" si="27"/>
        <v>32.1</v>
      </c>
      <c r="CC66" s="41">
        <v>0</v>
      </c>
      <c r="CD66" s="41">
        <v>0</v>
      </c>
      <c r="CE66" s="41">
        <v>0</v>
      </c>
      <c r="CF66" s="41">
        <v>32.1</v>
      </c>
    </row>
    <row r="67" spans="1:84" ht="135">
      <c r="A67" s="34" t="s">
        <v>308</v>
      </c>
      <c r="B67" s="35" t="s">
        <v>309</v>
      </c>
      <c r="C67" s="35" t="s">
        <v>58</v>
      </c>
      <c r="D67" s="35" t="s">
        <v>310</v>
      </c>
      <c r="E67" s="35" t="s">
        <v>60</v>
      </c>
      <c r="F67" s="35"/>
      <c r="G67" s="35"/>
      <c r="H67" s="35"/>
      <c r="I67" s="35"/>
      <c r="J67" s="35"/>
      <c r="K67" s="35"/>
      <c r="L67" s="35"/>
      <c r="M67" s="35"/>
      <c r="N67" s="35"/>
      <c r="O67" s="35"/>
      <c r="P67" s="35"/>
      <c r="Q67" s="35"/>
      <c r="R67" s="35"/>
      <c r="S67" s="35"/>
      <c r="T67" s="35"/>
      <c r="U67" s="35"/>
      <c r="V67" s="35"/>
      <c r="W67" s="35"/>
      <c r="X67" s="35"/>
      <c r="Y67" s="35"/>
      <c r="Z67" s="35"/>
      <c r="AA67" s="35"/>
      <c r="AB67" s="35"/>
      <c r="AC67" s="39" t="s">
        <v>302</v>
      </c>
      <c r="AD67" s="35" t="s">
        <v>75</v>
      </c>
      <c r="AE67" s="35" t="s">
        <v>254</v>
      </c>
      <c r="AF67" s="35"/>
      <c r="AG67" s="35" t="s">
        <v>303</v>
      </c>
      <c r="AH67" s="35" t="s">
        <v>92</v>
      </c>
      <c r="AI67" s="40">
        <f t="shared" si="28"/>
        <v>56</v>
      </c>
      <c r="AJ67" s="40">
        <f t="shared" si="28"/>
        <v>56</v>
      </c>
      <c r="AK67" s="41">
        <v>0</v>
      </c>
      <c r="AL67" s="41">
        <v>0</v>
      </c>
      <c r="AM67" s="41">
        <v>0</v>
      </c>
      <c r="AN67" s="41">
        <v>0</v>
      </c>
      <c r="AO67" s="41">
        <v>0</v>
      </c>
      <c r="AP67" s="41">
        <v>0</v>
      </c>
      <c r="AQ67" s="41">
        <v>56</v>
      </c>
      <c r="AR67" s="41">
        <v>56</v>
      </c>
      <c r="AS67" s="32">
        <f t="shared" si="82"/>
        <v>103.7</v>
      </c>
      <c r="AT67" s="41">
        <v>0</v>
      </c>
      <c r="AU67" s="41">
        <v>0</v>
      </c>
      <c r="AV67" s="41">
        <v>0</v>
      </c>
      <c r="AW67" s="41">
        <v>103.7</v>
      </c>
      <c r="AX67" s="32">
        <f t="shared" si="22"/>
        <v>107.8</v>
      </c>
      <c r="AY67" s="41">
        <v>0</v>
      </c>
      <c r="AZ67" s="41">
        <v>0</v>
      </c>
      <c r="BA67" s="41">
        <v>0</v>
      </c>
      <c r="BB67" s="41">
        <v>107.8</v>
      </c>
      <c r="BC67" s="32">
        <f t="shared" si="23"/>
        <v>112.2</v>
      </c>
      <c r="BD67" s="41">
        <v>0</v>
      </c>
      <c r="BE67" s="41">
        <v>0</v>
      </c>
      <c r="BF67" s="41">
        <v>0</v>
      </c>
      <c r="BG67" s="41">
        <v>112.2</v>
      </c>
      <c r="BH67" s="32">
        <f t="shared" si="24"/>
        <v>56</v>
      </c>
      <c r="BI67" s="32">
        <f t="shared" si="24"/>
        <v>56</v>
      </c>
      <c r="BJ67" s="41">
        <v>0</v>
      </c>
      <c r="BK67" s="41">
        <v>0</v>
      </c>
      <c r="BL67" s="41">
        <v>0</v>
      </c>
      <c r="BM67" s="41">
        <v>0</v>
      </c>
      <c r="BN67" s="41">
        <v>0</v>
      </c>
      <c r="BO67" s="41">
        <v>0</v>
      </c>
      <c r="BP67" s="41">
        <v>56</v>
      </c>
      <c r="BQ67" s="41">
        <v>56</v>
      </c>
      <c r="BR67" s="32">
        <f t="shared" si="25"/>
        <v>103.7</v>
      </c>
      <c r="BS67" s="41">
        <v>0</v>
      </c>
      <c r="BT67" s="41">
        <v>0</v>
      </c>
      <c r="BU67" s="41">
        <v>0</v>
      </c>
      <c r="BV67" s="41">
        <v>103.7</v>
      </c>
      <c r="BW67" s="32">
        <f t="shared" si="26"/>
        <v>107.8</v>
      </c>
      <c r="BX67" s="41">
        <v>0</v>
      </c>
      <c r="BY67" s="41">
        <v>0</v>
      </c>
      <c r="BZ67" s="41">
        <v>0</v>
      </c>
      <c r="CA67" s="41">
        <v>107.8</v>
      </c>
      <c r="CB67" s="32">
        <f t="shared" si="27"/>
        <v>112.2</v>
      </c>
      <c r="CC67" s="41">
        <v>0</v>
      </c>
      <c r="CD67" s="41">
        <v>0</v>
      </c>
      <c r="CE67" s="41">
        <v>0</v>
      </c>
      <c r="CF67" s="41">
        <v>112.2</v>
      </c>
    </row>
    <row r="68" spans="1:84" s="33" customFormat="1" ht="21">
      <c r="A68" s="28" t="s">
        <v>311</v>
      </c>
      <c r="B68" s="29" t="s">
        <v>312</v>
      </c>
      <c r="C68" s="29" t="s">
        <v>50</v>
      </c>
      <c r="D68" s="29" t="s">
        <v>50</v>
      </c>
      <c r="E68" s="29" t="s">
        <v>50</v>
      </c>
      <c r="F68" s="29" t="s">
        <v>50</v>
      </c>
      <c r="G68" s="29" t="s">
        <v>50</v>
      </c>
      <c r="H68" s="29" t="s">
        <v>50</v>
      </c>
      <c r="I68" s="29" t="s">
        <v>50</v>
      </c>
      <c r="J68" s="29" t="s">
        <v>50</v>
      </c>
      <c r="K68" s="29" t="s">
        <v>50</v>
      </c>
      <c r="L68" s="29" t="s">
        <v>50</v>
      </c>
      <c r="M68" s="29" t="s">
        <v>50</v>
      </c>
      <c r="N68" s="29" t="s">
        <v>50</v>
      </c>
      <c r="O68" s="29" t="s">
        <v>50</v>
      </c>
      <c r="P68" s="29" t="s">
        <v>50</v>
      </c>
      <c r="Q68" s="29" t="s">
        <v>50</v>
      </c>
      <c r="R68" s="29" t="s">
        <v>50</v>
      </c>
      <c r="S68" s="29" t="s">
        <v>50</v>
      </c>
      <c r="T68" s="29" t="s">
        <v>50</v>
      </c>
      <c r="U68" s="29" t="s">
        <v>50</v>
      </c>
      <c r="V68" s="29" t="s">
        <v>50</v>
      </c>
      <c r="W68" s="29" t="s">
        <v>50</v>
      </c>
      <c r="X68" s="29" t="s">
        <v>50</v>
      </c>
      <c r="Y68" s="29" t="s">
        <v>50</v>
      </c>
      <c r="Z68" s="29" t="s">
        <v>50</v>
      </c>
      <c r="AA68" s="29" t="s">
        <v>50</v>
      </c>
      <c r="AB68" s="29" t="s">
        <v>50</v>
      </c>
      <c r="AC68" s="29" t="s">
        <v>50</v>
      </c>
      <c r="AD68" s="29" t="s">
        <v>50</v>
      </c>
      <c r="AE68" s="29" t="s">
        <v>50</v>
      </c>
      <c r="AF68" s="29" t="s">
        <v>50</v>
      </c>
      <c r="AG68" s="29" t="s">
        <v>50</v>
      </c>
      <c r="AH68" s="29" t="s">
        <v>50</v>
      </c>
      <c r="AI68" s="30">
        <f t="shared" si="28"/>
        <v>56400.799999999996</v>
      </c>
      <c r="AJ68" s="30">
        <f t="shared" si="28"/>
        <v>44297.600000000006</v>
      </c>
      <c r="AK68" s="31">
        <f>SUM(AK69-AK51)</f>
        <v>278.3</v>
      </c>
      <c r="AL68" s="31">
        <f t="shared" ref="AL68:AR68" si="83">SUM(AL69-AL51)</f>
        <v>278.3</v>
      </c>
      <c r="AM68" s="31">
        <f t="shared" si="83"/>
        <v>12287.3</v>
      </c>
      <c r="AN68" s="31">
        <f t="shared" si="83"/>
        <v>10838.900000000001</v>
      </c>
      <c r="AO68" s="31">
        <f t="shared" si="83"/>
        <v>0</v>
      </c>
      <c r="AP68" s="31">
        <f t="shared" si="83"/>
        <v>0</v>
      </c>
      <c r="AQ68" s="31">
        <f t="shared" si="83"/>
        <v>43835.199999999997</v>
      </c>
      <c r="AR68" s="31">
        <f t="shared" si="83"/>
        <v>33180.400000000009</v>
      </c>
      <c r="AS68" s="32">
        <f t="shared" si="82"/>
        <v>33815.999999999993</v>
      </c>
      <c r="AT68" s="31">
        <f t="shared" ref="AT68:AW68" si="84">SUM(AT69-AT51)</f>
        <v>281.39999999999998</v>
      </c>
      <c r="AU68" s="31">
        <f t="shared" si="84"/>
        <v>3.5</v>
      </c>
      <c r="AV68" s="31">
        <f t="shared" si="84"/>
        <v>0</v>
      </c>
      <c r="AW68" s="31">
        <f t="shared" si="84"/>
        <v>33531.099999999991</v>
      </c>
      <c r="AX68" s="32">
        <f t="shared" si="22"/>
        <v>34407.699999999997</v>
      </c>
      <c r="AY68" s="31">
        <f t="shared" ref="AY68:BB68" si="85">SUM(AY69-AY51)</f>
        <v>291.5</v>
      </c>
      <c r="AZ68" s="31">
        <f t="shared" si="85"/>
        <v>3.5</v>
      </c>
      <c r="BA68" s="31">
        <f t="shared" si="85"/>
        <v>0</v>
      </c>
      <c r="BB68" s="31">
        <f t="shared" si="85"/>
        <v>34112.699999999997</v>
      </c>
      <c r="BC68" s="32">
        <f t="shared" si="23"/>
        <v>32922.899999999994</v>
      </c>
      <c r="BD68" s="31">
        <f t="shared" ref="BD68:BG68" si="86">SUM(BD69-BD51)</f>
        <v>0</v>
      </c>
      <c r="BE68" s="31">
        <f t="shared" si="86"/>
        <v>3.5</v>
      </c>
      <c r="BF68" s="31">
        <f t="shared" si="86"/>
        <v>0</v>
      </c>
      <c r="BG68" s="31">
        <f t="shared" si="86"/>
        <v>32919.399999999994</v>
      </c>
      <c r="BH68" s="32">
        <f t="shared" si="24"/>
        <v>41959.19999999999</v>
      </c>
      <c r="BI68" s="32">
        <f t="shared" si="24"/>
        <v>38617.700000000004</v>
      </c>
      <c r="BJ68" s="31">
        <f t="shared" ref="BJ68:BQ68" si="87">SUM(BJ69-BJ51)</f>
        <v>278.3</v>
      </c>
      <c r="BK68" s="31">
        <f t="shared" si="87"/>
        <v>278.3</v>
      </c>
      <c r="BL68" s="31">
        <f t="shared" si="87"/>
        <v>7148.7999999999993</v>
      </c>
      <c r="BM68" s="31">
        <f t="shared" si="87"/>
        <v>7039</v>
      </c>
      <c r="BN68" s="31">
        <f t="shared" si="87"/>
        <v>0</v>
      </c>
      <c r="BO68" s="31">
        <f t="shared" si="87"/>
        <v>0</v>
      </c>
      <c r="BP68" s="31">
        <f t="shared" si="87"/>
        <v>34532.099999999991</v>
      </c>
      <c r="BQ68" s="31">
        <f t="shared" si="87"/>
        <v>31300.400000000005</v>
      </c>
      <c r="BR68" s="32">
        <f t="shared" si="25"/>
        <v>32464.799999999999</v>
      </c>
      <c r="BS68" s="31">
        <f t="shared" ref="BS68:BV68" si="88">SUM(BS69-BS51)</f>
        <v>274.60000000000002</v>
      </c>
      <c r="BT68" s="31">
        <f t="shared" si="88"/>
        <v>3.5</v>
      </c>
      <c r="BU68" s="31">
        <f t="shared" si="88"/>
        <v>0</v>
      </c>
      <c r="BV68" s="31">
        <f t="shared" si="88"/>
        <v>32186.7</v>
      </c>
      <c r="BW68" s="32">
        <f t="shared" si="26"/>
        <v>34216.800000000003</v>
      </c>
      <c r="BX68" s="31">
        <f t="shared" ref="BX68:CA68" si="89">SUM(BX69-BX51)</f>
        <v>284.7</v>
      </c>
      <c r="BY68" s="31">
        <f t="shared" si="89"/>
        <v>3.5</v>
      </c>
      <c r="BZ68" s="31">
        <f t="shared" si="89"/>
        <v>0</v>
      </c>
      <c r="CA68" s="31">
        <f t="shared" si="89"/>
        <v>33928.600000000006</v>
      </c>
      <c r="CB68" s="32">
        <f t="shared" si="27"/>
        <v>32737.3</v>
      </c>
      <c r="CC68" s="31">
        <f t="shared" ref="CC68:CF68" si="90">SUM(CC69-CC51)</f>
        <v>0</v>
      </c>
      <c r="CD68" s="31">
        <f t="shared" si="90"/>
        <v>3.5</v>
      </c>
      <c r="CE68" s="31">
        <f t="shared" si="90"/>
        <v>0</v>
      </c>
      <c r="CF68" s="31">
        <f t="shared" si="90"/>
        <v>32733.8</v>
      </c>
    </row>
    <row r="69" spans="1:84" s="33" customFormat="1" ht="21">
      <c r="A69" s="28" t="s">
        <v>313</v>
      </c>
      <c r="B69" s="29" t="s">
        <v>314</v>
      </c>
      <c r="C69" s="29" t="s">
        <v>50</v>
      </c>
      <c r="D69" s="29" t="s">
        <v>50</v>
      </c>
      <c r="E69" s="29" t="s">
        <v>50</v>
      </c>
      <c r="F69" s="29" t="s">
        <v>50</v>
      </c>
      <c r="G69" s="29" t="s">
        <v>50</v>
      </c>
      <c r="H69" s="29" t="s">
        <v>50</v>
      </c>
      <c r="I69" s="29" t="s">
        <v>50</v>
      </c>
      <c r="J69" s="29" t="s">
        <v>50</v>
      </c>
      <c r="K69" s="29" t="s">
        <v>50</v>
      </c>
      <c r="L69" s="29" t="s">
        <v>50</v>
      </c>
      <c r="M69" s="29" t="s">
        <v>50</v>
      </c>
      <c r="N69" s="29" t="s">
        <v>50</v>
      </c>
      <c r="O69" s="29" t="s">
        <v>50</v>
      </c>
      <c r="P69" s="29" t="s">
        <v>50</v>
      </c>
      <c r="Q69" s="29" t="s">
        <v>50</v>
      </c>
      <c r="R69" s="29" t="s">
        <v>50</v>
      </c>
      <c r="S69" s="29" t="s">
        <v>50</v>
      </c>
      <c r="T69" s="29" t="s">
        <v>50</v>
      </c>
      <c r="U69" s="29" t="s">
        <v>50</v>
      </c>
      <c r="V69" s="29" t="s">
        <v>50</v>
      </c>
      <c r="W69" s="29" t="s">
        <v>50</v>
      </c>
      <c r="X69" s="29" t="s">
        <v>50</v>
      </c>
      <c r="Y69" s="29" t="s">
        <v>50</v>
      </c>
      <c r="Z69" s="29" t="s">
        <v>50</v>
      </c>
      <c r="AA69" s="29" t="s">
        <v>50</v>
      </c>
      <c r="AB69" s="29" t="s">
        <v>50</v>
      </c>
      <c r="AC69" s="29" t="s">
        <v>50</v>
      </c>
      <c r="AD69" s="29" t="s">
        <v>50</v>
      </c>
      <c r="AE69" s="29" t="s">
        <v>50</v>
      </c>
      <c r="AF69" s="29" t="s">
        <v>50</v>
      </c>
      <c r="AG69" s="29" t="s">
        <v>50</v>
      </c>
      <c r="AH69" s="29" t="s">
        <v>50</v>
      </c>
      <c r="AI69" s="30">
        <f t="shared" si="28"/>
        <v>74717</v>
      </c>
      <c r="AJ69" s="30">
        <f t="shared" si="28"/>
        <v>62613.8</v>
      </c>
      <c r="AK69" s="31">
        <f>SUM(AK17)</f>
        <v>278.3</v>
      </c>
      <c r="AL69" s="31">
        <f t="shared" ref="AL69:AR69" si="91">SUM(AL17)</f>
        <v>278.3</v>
      </c>
      <c r="AM69" s="31">
        <f t="shared" si="91"/>
        <v>12287.3</v>
      </c>
      <c r="AN69" s="31">
        <f t="shared" si="91"/>
        <v>10838.900000000001</v>
      </c>
      <c r="AO69" s="31">
        <f t="shared" si="91"/>
        <v>0</v>
      </c>
      <c r="AP69" s="31">
        <f t="shared" si="91"/>
        <v>0</v>
      </c>
      <c r="AQ69" s="31">
        <f t="shared" si="91"/>
        <v>62151.399999999994</v>
      </c>
      <c r="AR69" s="31">
        <f t="shared" si="91"/>
        <v>51496.600000000006</v>
      </c>
      <c r="AS69" s="32">
        <f t="shared" si="82"/>
        <v>53781.599999999999</v>
      </c>
      <c r="AT69" s="31">
        <f t="shared" ref="AT69:AW69" si="92">SUM(AT17)</f>
        <v>281.39999999999998</v>
      </c>
      <c r="AU69" s="31">
        <f t="shared" si="92"/>
        <v>3.5</v>
      </c>
      <c r="AV69" s="31">
        <f t="shared" si="92"/>
        <v>0</v>
      </c>
      <c r="AW69" s="31">
        <f t="shared" si="92"/>
        <v>53496.7</v>
      </c>
      <c r="AX69" s="32">
        <f t="shared" si="22"/>
        <v>55171.899999999994</v>
      </c>
      <c r="AY69" s="31">
        <f t="shared" ref="AY69:BB69" si="93">SUM(AY17)</f>
        <v>291.5</v>
      </c>
      <c r="AZ69" s="31">
        <f t="shared" si="93"/>
        <v>3.5</v>
      </c>
      <c r="BA69" s="31">
        <f t="shared" si="93"/>
        <v>0</v>
      </c>
      <c r="BB69" s="31">
        <f t="shared" si="93"/>
        <v>54876.899999999994</v>
      </c>
      <c r="BC69" s="32">
        <f t="shared" si="23"/>
        <v>54517.7</v>
      </c>
      <c r="BD69" s="31">
        <f t="shared" ref="BD69:BG69" si="94">SUM(BD17)</f>
        <v>0</v>
      </c>
      <c r="BE69" s="31">
        <f t="shared" si="94"/>
        <v>3.5</v>
      </c>
      <c r="BF69" s="31">
        <f t="shared" si="94"/>
        <v>0</v>
      </c>
      <c r="BG69" s="31">
        <f t="shared" si="94"/>
        <v>54514.2</v>
      </c>
      <c r="BH69" s="32">
        <f t="shared" si="24"/>
        <v>60275.399999999987</v>
      </c>
      <c r="BI69" s="32">
        <f t="shared" si="24"/>
        <v>56933.900000000009</v>
      </c>
      <c r="BJ69" s="31">
        <f t="shared" ref="BJ69:BQ69" si="95">SUM(BJ17)</f>
        <v>278.3</v>
      </c>
      <c r="BK69" s="31">
        <f t="shared" si="95"/>
        <v>278.3</v>
      </c>
      <c r="BL69" s="31">
        <f t="shared" si="95"/>
        <v>7148.7999999999993</v>
      </c>
      <c r="BM69" s="31">
        <f t="shared" si="95"/>
        <v>7039</v>
      </c>
      <c r="BN69" s="31">
        <f t="shared" si="95"/>
        <v>0</v>
      </c>
      <c r="BO69" s="31">
        <f t="shared" si="95"/>
        <v>0</v>
      </c>
      <c r="BP69" s="31">
        <f t="shared" si="95"/>
        <v>52848.299999999988</v>
      </c>
      <c r="BQ69" s="31">
        <f t="shared" si="95"/>
        <v>49616.600000000006</v>
      </c>
      <c r="BR69" s="32">
        <f t="shared" si="25"/>
        <v>52430.400000000001</v>
      </c>
      <c r="BS69" s="31">
        <f t="shared" ref="BS69:BV69" si="96">SUM(BS17)</f>
        <v>274.60000000000002</v>
      </c>
      <c r="BT69" s="31">
        <f t="shared" si="96"/>
        <v>3.5</v>
      </c>
      <c r="BU69" s="31">
        <f t="shared" si="96"/>
        <v>0</v>
      </c>
      <c r="BV69" s="31">
        <f t="shared" si="96"/>
        <v>52152.3</v>
      </c>
      <c r="BW69" s="32">
        <f t="shared" si="26"/>
        <v>54981</v>
      </c>
      <c r="BX69" s="31">
        <f t="shared" ref="BX69:CA69" si="97">SUM(BX17)</f>
        <v>284.7</v>
      </c>
      <c r="BY69" s="31">
        <f t="shared" si="97"/>
        <v>3.5</v>
      </c>
      <c r="BZ69" s="31">
        <f t="shared" si="97"/>
        <v>0</v>
      </c>
      <c r="CA69" s="31">
        <f t="shared" si="97"/>
        <v>54692.800000000003</v>
      </c>
      <c r="CB69" s="32">
        <f t="shared" si="27"/>
        <v>54332.1</v>
      </c>
      <c r="CC69" s="31">
        <f t="shared" ref="CC69:CF69" si="98">SUM(CC17)</f>
        <v>0</v>
      </c>
      <c r="CD69" s="31">
        <f t="shared" si="98"/>
        <v>3.5</v>
      </c>
      <c r="CE69" s="31">
        <f t="shared" si="98"/>
        <v>0</v>
      </c>
      <c r="CF69" s="31">
        <f t="shared" si="98"/>
        <v>54328.6</v>
      </c>
    </row>
    <row r="71" spans="1:84">
      <c r="A71" s="5"/>
    </row>
    <row r="72" spans="1:84">
      <c r="A72" s="5" t="s">
        <v>315</v>
      </c>
    </row>
  </sheetData>
  <mergeCells count="101">
    <mergeCell ref="AG16:AH16"/>
    <mergeCell ref="BX14:BX15"/>
    <mergeCell ref="BY14:BY15"/>
    <mergeCell ref="BZ14:BZ15"/>
    <mergeCell ref="CA14:CA15"/>
    <mergeCell ref="CB14:CB15"/>
    <mergeCell ref="CC14:CF14"/>
    <mergeCell ref="BR14:BR15"/>
    <mergeCell ref="BS14:BS15"/>
    <mergeCell ref="BT14:BT15"/>
    <mergeCell ref="BU14:BU15"/>
    <mergeCell ref="BV14:BV15"/>
    <mergeCell ref="BW14:BW15"/>
    <mergeCell ref="BD14:BG14"/>
    <mergeCell ref="BH14:BI14"/>
    <mergeCell ref="BJ14:BK14"/>
    <mergeCell ref="BL14:BM14"/>
    <mergeCell ref="BN14:BO14"/>
    <mergeCell ref="BP14:BQ14"/>
    <mergeCell ref="AX14:AX15"/>
    <mergeCell ref="AY14:AY15"/>
    <mergeCell ref="AZ14:AZ15"/>
    <mergeCell ref="BA14:BA15"/>
    <mergeCell ref="BB14:BB15"/>
    <mergeCell ref="BC14:BC15"/>
    <mergeCell ref="AQ14:AR14"/>
    <mergeCell ref="AS14:AS15"/>
    <mergeCell ref="AT14:AT15"/>
    <mergeCell ref="AU14:AU15"/>
    <mergeCell ref="AV14:AV15"/>
    <mergeCell ref="AW14:AW15"/>
    <mergeCell ref="AG14:AG15"/>
    <mergeCell ref="AH14:AH15"/>
    <mergeCell ref="AI14:AJ14"/>
    <mergeCell ref="AK14:AL14"/>
    <mergeCell ref="AM14:AN14"/>
    <mergeCell ref="AO14:AP14"/>
    <mergeCell ref="Z14:Z15"/>
    <mergeCell ref="AA14:AA15"/>
    <mergeCell ref="AB14:AB15"/>
    <mergeCell ref="AC14:AC15"/>
    <mergeCell ref="AD14:AD15"/>
    <mergeCell ref="AE14:AE15"/>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AS13:AW13"/>
    <mergeCell ref="AX13:BB13"/>
    <mergeCell ref="BH13:BQ13"/>
    <mergeCell ref="BR13:BV13"/>
    <mergeCell ref="BW13:CA13"/>
    <mergeCell ref="C14:C15"/>
    <mergeCell ref="D14:D15"/>
    <mergeCell ref="E14:E15"/>
    <mergeCell ref="F14:F15"/>
    <mergeCell ref="G14:G15"/>
    <mergeCell ref="BC12:BG13"/>
    <mergeCell ref="BH12:BQ12"/>
    <mergeCell ref="BR12:BV12"/>
    <mergeCell ref="BW12:CA12"/>
    <mergeCell ref="CB12:CF13"/>
    <mergeCell ref="C13:E13"/>
    <mergeCell ref="F13:I13"/>
    <mergeCell ref="J13:L13"/>
    <mergeCell ref="M13:P13"/>
    <mergeCell ref="Q13:S13"/>
    <mergeCell ref="C12:V12"/>
    <mergeCell ref="W12:AB12"/>
    <mergeCell ref="AC12:AE13"/>
    <mergeCell ref="AI12:AR12"/>
    <mergeCell ref="AS12:AW12"/>
    <mergeCell ref="AX12:BB12"/>
    <mergeCell ref="T13:V13"/>
    <mergeCell ref="W13:Y13"/>
    <mergeCell ref="Z13:AB13"/>
    <mergeCell ref="AI13:AR13"/>
    <mergeCell ref="A4:CF4"/>
    <mergeCell ref="A6:CF6"/>
    <mergeCell ref="D8:I8"/>
    <mergeCell ref="A11:A15"/>
    <mergeCell ref="B11:B15"/>
    <mergeCell ref="C11:AE11"/>
    <mergeCell ref="AF11:AF15"/>
    <mergeCell ref="AG11:AH13"/>
    <mergeCell ref="AI11:BG11"/>
    <mergeCell ref="BH11:CF11"/>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2020-02-19T11:32:25Z</dcterms:modified>
</cp:coreProperties>
</file>